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-360" windowWidth="21705" windowHeight="10485" tabRatio="808" activeTab="11"/>
  </bookViews>
  <sheets>
    <sheet name="leden 2015" sheetId="128" r:id="rId1"/>
    <sheet name="únor 2015 " sheetId="130" r:id="rId2"/>
    <sheet name="březen 2015" sheetId="129" r:id="rId3"/>
    <sheet name="duben 2015 " sheetId="131" r:id="rId4"/>
    <sheet name="květen 2015 " sheetId="132" r:id="rId5"/>
    <sheet name="červen 2015" sheetId="133" r:id="rId6"/>
    <sheet name="červenec 2015" sheetId="134" r:id="rId7"/>
    <sheet name="srpen 2015" sheetId="135" r:id="rId8"/>
    <sheet name="září 2015" sheetId="136" r:id="rId9"/>
    <sheet name="říjen 2015" sheetId="137" r:id="rId10"/>
    <sheet name="listopad 2015" sheetId="138" r:id="rId11"/>
    <sheet name="prosinec 2015" sheetId="139" r:id="rId12"/>
  </sheets>
  <definedNames>
    <definedName name="i_01_001_001" localSheetId="2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52" i="139" l="1"/>
  <c r="E32" i="139"/>
  <c r="E29" i="139"/>
  <c r="E23" i="139"/>
  <c r="E21" i="139" l="1"/>
  <c r="F52" i="138"/>
  <c r="E32" i="138"/>
  <c r="E29" i="138"/>
  <c r="E21" i="138" s="1"/>
  <c r="F34" i="138" s="1"/>
  <c r="E23" i="138"/>
  <c r="F35" i="139" l="1"/>
  <c r="F34" i="139"/>
  <c r="F30" i="139"/>
  <c r="F44" i="139"/>
  <c r="F31" i="139"/>
  <c r="F25" i="139"/>
  <c r="F33" i="139"/>
  <c r="F32" i="139" s="1"/>
  <c r="F24" i="139"/>
  <c r="F23" i="139" s="1"/>
  <c r="F24" i="138"/>
  <c r="F30" i="138"/>
  <c r="F33" i="138"/>
  <c r="F32" i="138" s="1"/>
  <c r="F44" i="138"/>
  <c r="F25" i="138"/>
  <c r="F31" i="138"/>
  <c r="F52" i="137"/>
  <c r="E32" i="137"/>
  <c r="E29" i="137"/>
  <c r="E23" i="137"/>
  <c r="F29" i="139" l="1"/>
  <c r="F21" i="139" s="1"/>
  <c r="F23" i="138"/>
  <c r="F29" i="138"/>
  <c r="E21" i="137"/>
  <c r="F34" i="137" s="1"/>
  <c r="E23" i="136"/>
  <c r="F52" i="136"/>
  <c r="E32" i="136"/>
  <c r="E29" i="136"/>
  <c r="E21" i="136"/>
  <c r="F44" i="136" s="1"/>
  <c r="F21" i="138" l="1"/>
  <c r="F33" i="137"/>
  <c r="F30" i="137"/>
  <c r="F44" i="137"/>
  <c r="F24" i="137"/>
  <c r="F31" i="137"/>
  <c r="F25" i="137"/>
  <c r="F32" i="137"/>
  <c r="F23" i="137"/>
  <c r="F25" i="136"/>
  <c r="F31" i="136"/>
  <c r="F34" i="136"/>
  <c r="F24" i="136"/>
  <c r="F30" i="136"/>
  <c r="F29" i="136" s="1"/>
  <c r="F33" i="136"/>
  <c r="F52" i="135"/>
  <c r="E32" i="135"/>
  <c r="E29" i="135"/>
  <c r="F29" i="137" l="1"/>
  <c r="F21" i="137"/>
  <c r="F32" i="136"/>
  <c r="F23" i="136"/>
  <c r="E21" i="135"/>
  <c r="F34" i="135" s="1"/>
  <c r="F33" i="135"/>
  <c r="F32" i="135" s="1"/>
  <c r="F30" i="135"/>
  <c r="F31" i="135"/>
  <c r="F52" i="134"/>
  <c r="E32" i="134"/>
  <c r="E29" i="134"/>
  <c r="E23" i="134"/>
  <c r="F21" i="136" l="1"/>
  <c r="F25" i="135"/>
  <c r="F44" i="135"/>
  <c r="F24" i="135"/>
  <c r="F29" i="135"/>
  <c r="F23" i="135"/>
  <c r="E21" i="134"/>
  <c r="F34" i="134" s="1"/>
  <c r="F52" i="133"/>
  <c r="E32" i="133"/>
  <c r="E29" i="133"/>
  <c r="E23" i="133"/>
  <c r="F21" i="135" l="1"/>
  <c r="F44" i="134"/>
  <c r="F31" i="134"/>
  <c r="F30" i="134"/>
  <c r="F25" i="134"/>
  <c r="F33" i="134"/>
  <c r="F32" i="134" s="1"/>
  <c r="F24" i="134"/>
  <c r="F23" i="134" s="1"/>
  <c r="F29" i="134"/>
  <c r="E21" i="133"/>
  <c r="F34" i="133" s="1"/>
  <c r="F24" i="133"/>
  <c r="F52" i="132"/>
  <c r="E32" i="132"/>
  <c r="E21" i="132" s="1"/>
  <c r="F34" i="132" s="1"/>
  <c r="E29" i="132"/>
  <c r="E23" i="132"/>
  <c r="F21" i="134" l="1"/>
  <c r="F33" i="133"/>
  <c r="F25" i="133"/>
  <c r="F23" i="133" s="1"/>
  <c r="F44" i="133"/>
  <c r="F30" i="133"/>
  <c r="F31" i="133"/>
  <c r="F32" i="133"/>
  <c r="F25" i="132"/>
  <c r="F31" i="132"/>
  <c r="F24" i="132"/>
  <c r="F23" i="132" s="1"/>
  <c r="F30" i="132"/>
  <c r="F29" i="132" s="1"/>
  <c r="F33" i="132"/>
  <c r="F32" i="132" s="1"/>
  <c r="F44" i="132"/>
  <c r="F52" i="131"/>
  <c r="E32" i="131"/>
  <c r="E29" i="131"/>
  <c r="E23" i="131"/>
  <c r="F21" i="133" l="1"/>
  <c r="F29" i="133"/>
  <c r="F21" i="132"/>
  <c r="E21" i="131"/>
  <c r="F44" i="131" s="1"/>
  <c r="F34" i="131"/>
  <c r="F25" i="131"/>
  <c r="F30" i="131"/>
  <c r="F52" i="130"/>
  <c r="E32" i="130"/>
  <c r="E29" i="130"/>
  <c r="E23" i="130"/>
  <c r="F33" i="131" l="1"/>
  <c r="F32" i="131" s="1"/>
  <c r="F24" i="131"/>
  <c r="F23" i="131" s="1"/>
  <c r="F31" i="131"/>
  <c r="F29" i="131" s="1"/>
  <c r="E21" i="130"/>
  <c r="F44" i="130" s="1"/>
  <c r="F52" i="129"/>
  <c r="E32" i="129"/>
  <c r="E29" i="129"/>
  <c r="E23" i="129"/>
  <c r="F21" i="131" l="1"/>
  <c r="F25" i="130"/>
  <c r="F30" i="130"/>
  <c r="F34" i="130"/>
  <c r="F33" i="130"/>
  <c r="F24" i="130"/>
  <c r="F23" i="130" s="1"/>
  <c r="F31" i="130"/>
  <c r="F29" i="130" s="1"/>
  <c r="E21" i="129"/>
  <c r="F44" i="129" s="1"/>
  <c r="F32" i="128"/>
  <c r="F33" i="128"/>
  <c r="F29" i="128"/>
  <c r="F23" i="128"/>
  <c r="F34" i="128"/>
  <c r="F52" i="128"/>
  <c r="F21" i="130" l="1"/>
  <c r="F32" i="130"/>
  <c r="F31" i="129"/>
  <c r="F33" i="129"/>
  <c r="F24" i="129"/>
  <c r="F34" i="129"/>
  <c r="F25" i="129"/>
  <c r="F30" i="129"/>
  <c r="F29" i="129"/>
  <c r="F21" i="128"/>
  <c r="E32" i="128"/>
  <c r="E29" i="128"/>
  <c r="E23" i="128"/>
  <c r="F23" i="129" l="1"/>
  <c r="F32" i="129"/>
  <c r="E21" i="128"/>
  <c r="F44" i="128" s="1"/>
  <c r="F21" i="129" l="1"/>
  <c r="F30" i="128"/>
  <c r="F25" i="128"/>
  <c r="F24" i="128"/>
  <c r="F31" i="128"/>
</calcChain>
</file>

<file path=xl/sharedStrings.xml><?xml version="1.0" encoding="utf-8"?>
<sst xmlns="http://schemas.openxmlformats.org/spreadsheetml/2006/main" count="648" uniqueCount="64">
  <si>
    <t>Druh fondu</t>
  </si>
  <si>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</si>
  <si>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</si>
  <si>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</si>
  <si>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</si>
  <si>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</si>
  <si>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</si>
  <si>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</si>
  <si>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</si>
  <si>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</si>
  <si>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</si>
  <si>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</si>
  <si>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</si>
  <si>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</si>
  <si>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</si>
  <si>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</si>
  <si>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</si>
  <si>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</si>
  <si>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</si>
  <si>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</si>
  <si>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</si>
  <si>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</si>
  <si>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</si>
  <si>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</si>
  <si>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</si>
  <si>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</si>
  <si>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</si>
  <si>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</si>
  <si>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</si>
  <si>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aktiva</t>
  </si>
  <si>
    <t>Pohledávky z upsaného základního kapitálu</t>
  </si>
  <si>
    <t>Náklady a příjmy příštích období</t>
  </si>
  <si>
    <t>Podílové listy odkoupené ve sledovaném období</t>
  </si>
  <si>
    <t>Podíl                                                    na celkových aktivech, %</t>
  </si>
  <si>
    <t>Ostatní dlouhodobý hmotný majetek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</si>
  <si>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</si>
  <si>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</si>
  <si>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</si>
  <si>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</si>
  <si>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</si>
  <si>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</si>
  <si>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t>Raiffeisen chráněný fond ekonomických cyklů</t>
  </si>
  <si>
    <t>speciální</t>
  </si>
  <si>
    <t>CZ0008474038</t>
  </si>
  <si>
    <t xml:space="preserve">Informační povinnost dle § 239 zákona č. 240/2013 Sb., </t>
  </si>
  <si>
    <t xml:space="preserve"> o investičních společnostech a investičních fondech, v platném znění</t>
  </si>
  <si>
    <t xml:space="preserve">Měsíční informace fondu kolektivního investování dle § 239 odst. 1 písm. c) </t>
  </si>
  <si>
    <t xml:space="preserve">Měsíční informace fondu kolektivního investování dle § 239 odst. 1 písm b) </t>
  </si>
  <si>
    <t>za období 1.1. -</t>
  </si>
  <si>
    <t>Raiffeisen investiční společnost a.s.
Praha 4, Hvězdova 1716/2b, PSČ 140 78, IČ: 29146739
zapsaná v obchodním rejstříku vedeném Městským soudem v Praze, oddíl B, vložka 18837
http://www.rfis.cz</t>
  </si>
  <si>
    <t>Hodnota (tis. Kč)</t>
  </si>
  <si>
    <t>Počet (ks)</t>
  </si>
  <si>
    <t>Hodnota (Kč)</t>
  </si>
  <si>
    <t>za období 1.3. -</t>
  </si>
  <si>
    <t>za období 1.2.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</si>
  <si>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</si>
  <si>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</si>
  <si>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</si>
  <si>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</si>
  <si>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</si>
  <si>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</si>
  <si>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</si>
  <si>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1.12. -</t>
  </si>
  <si>
    <t>za období 1.11.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</si>
</sst>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104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inden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1" xfId="0" applyFont="1" applyFill="1" applyBorder="1" applyAlignment="1" applyProtection="1">
      <alignment vertical="center" wrapText="1"/>
    </xf>
    <xf numFmtId="0" fontId="13" fillId="0" borderId="22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3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4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5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1" fillId="0" borderId="26" xfId="0" applyFont="1" applyFill="1" applyBorder="1" applyAlignment="1" applyProtection="1">
      <alignment horizontal="left" vertical="center" indent="1"/>
      <protection hidden="1"/>
    </xf>
    <xf numFmtId="0" fontId="2" fillId="0" borderId="27" xfId="0" applyFont="1" applyFill="1" applyBorder="1" applyProtection="1">
      <protection hidden="1"/>
    </xf>
    <xf numFmtId="0" fontId="3" fillId="0" borderId="28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3" fontId="0" fillId="0" borderId="0" xfId="0" applyNumberFormat="1"/>
    <xf numFmtId="0" fontId="1" fillId="0" borderId="29" xfId="0" applyFont="1" applyFill="1" applyBorder="1" applyAlignment="1">
      <alignment horizontal="left" vertical="center" indent="1"/>
    </xf>
    <xf numFmtId="0" fontId="1" fillId="0" borderId="30" xfId="0" applyFont="1" applyBorder="1" applyAlignment="1">
      <alignment vertical="center"/>
    </xf>
    <xf numFmtId="0" fontId="5" fillId="0" borderId="31" xfId="0" applyFont="1" applyFill="1" applyBorder="1" applyAlignment="1" applyProtection="1">
      <alignment horizontal="center" vertical="center" wrapText="1"/>
    </xf>
    <xf numFmtId="3" fontId="8" fillId="0" borderId="32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33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al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1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1625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1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1625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1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1625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1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1625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1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1625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1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1625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1</xdr:row>
      <xdr:rowOff>171450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1625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1</xdr:row>
      <xdr:rowOff>171450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1625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1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1625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K11" sqref="K1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42035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2543519</v>
      </c>
      <c r="F21" s="20">
        <f>+F23+F29+F32+F44</f>
        <v>99.999999999999986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216894</v>
      </c>
      <c r="F23" s="21">
        <f>+F24+F25</f>
        <v>8.527319827373022</v>
      </c>
    </row>
    <row r="24" spans="1:6" x14ac:dyDescent="0.2">
      <c r="A24" s="84" t="s">
        <v>10</v>
      </c>
      <c r="B24" s="85"/>
      <c r="C24" s="85"/>
      <c r="D24" s="56">
        <v>4</v>
      </c>
      <c r="E24" s="7">
        <v>216894</v>
      </c>
      <c r="F24" s="21">
        <f>E24/E21*100</f>
        <v>8.527319827373022</v>
      </c>
    </row>
    <row r="25" spans="1:6" x14ac:dyDescent="0.2">
      <c r="A25" s="84" t="s">
        <v>11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2063056</v>
      </c>
      <c r="F29" s="21">
        <f>+F30+F31</f>
        <v>81.110304267434202</v>
      </c>
    </row>
    <row r="30" spans="1:6" x14ac:dyDescent="0.2">
      <c r="A30" s="84" t="s">
        <v>16</v>
      </c>
      <c r="B30" s="85"/>
      <c r="C30" s="85"/>
      <c r="D30" s="56">
        <v>10</v>
      </c>
      <c r="E30" s="7">
        <v>1726839</v>
      </c>
      <c r="F30" s="21">
        <f>E30/E21*100</f>
        <v>67.891727956425711</v>
      </c>
    </row>
    <row r="31" spans="1:6" x14ac:dyDescent="0.2">
      <c r="A31" s="84" t="s">
        <v>17</v>
      </c>
      <c r="B31" s="85"/>
      <c r="C31" s="85"/>
      <c r="D31" s="56">
        <v>11</v>
      </c>
      <c r="E31" s="7">
        <v>336217</v>
      </c>
      <c r="F31" s="21">
        <f>E31/E21*100</f>
        <v>13.218576311008491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262903</v>
      </c>
      <c r="F32" s="21">
        <f>+F33+F34+F35</f>
        <v>10.336191709202879</v>
      </c>
    </row>
    <row r="33" spans="1:6" x14ac:dyDescent="0.2">
      <c r="A33" s="84" t="s">
        <v>19</v>
      </c>
      <c r="B33" s="85"/>
      <c r="C33" s="85"/>
      <c r="D33" s="56">
        <v>13</v>
      </c>
      <c r="E33" s="7">
        <v>15030</v>
      </c>
      <c r="F33" s="21">
        <f>E33/E21*100</f>
        <v>0.59091361220419425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247873</v>
      </c>
      <c r="F34" s="21">
        <f>E34/E21*100</f>
        <v>9.7452780969986854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666</v>
      </c>
      <c r="F44" s="22">
        <f>E44/E21*100</f>
        <v>2.6184195989886451E-2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48</v>
      </c>
      <c r="F52" s="74">
        <f xml:space="preserve"> F20</f>
        <v>42035</v>
      </c>
    </row>
    <row r="53" spans="1:6" x14ac:dyDescent="0.2">
      <c r="A53" s="80" t="s">
        <v>35</v>
      </c>
      <c r="B53" s="60"/>
      <c r="C53" s="60"/>
      <c r="D53" s="56">
        <v>1</v>
      </c>
      <c r="E53" s="7">
        <v>100163717</v>
      </c>
      <c r="F53" s="81">
        <v>105441655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20202609</v>
      </c>
      <c r="F54" s="83">
        <v>21278534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19" workbookViewId="0">
      <selection activeCell="G53" sqref="G5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42308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3504240</v>
      </c>
      <c r="F21" s="20">
        <f>+F23+F29+F32+F44</f>
        <v>100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269727</v>
      </c>
      <c r="F23" s="21">
        <f>+F24+F25</f>
        <v>7.697161153345661</v>
      </c>
    </row>
    <row r="24" spans="1:6" x14ac:dyDescent="0.2">
      <c r="A24" s="84" t="s">
        <v>10</v>
      </c>
      <c r="B24" s="85"/>
      <c r="C24" s="85"/>
      <c r="D24" s="56">
        <v>4</v>
      </c>
      <c r="E24" s="7">
        <v>119717</v>
      </c>
      <c r="F24" s="21">
        <f>E24/E21*100</f>
        <v>3.4163470538547589</v>
      </c>
    </row>
    <row r="25" spans="1:6" x14ac:dyDescent="0.2">
      <c r="A25" s="84" t="s">
        <v>11</v>
      </c>
      <c r="B25" s="85"/>
      <c r="C25" s="85"/>
      <c r="D25" s="56">
        <v>5</v>
      </c>
      <c r="E25" s="7">
        <v>150010</v>
      </c>
      <c r="F25" s="21">
        <f>E25/E21*100</f>
        <v>4.2808140994909021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2979743</v>
      </c>
      <c r="F29" s="21">
        <f>+F30+F31</f>
        <v>85.032503481496704</v>
      </c>
    </row>
    <row r="30" spans="1:6" x14ac:dyDescent="0.2">
      <c r="A30" s="84" t="s">
        <v>16</v>
      </c>
      <c r="B30" s="85"/>
      <c r="C30" s="85"/>
      <c r="D30" s="56">
        <v>10</v>
      </c>
      <c r="E30" s="7">
        <v>2377902</v>
      </c>
      <c r="F30" s="21">
        <f>E30/E21*100</f>
        <v>67.857852201903981</v>
      </c>
    </row>
    <row r="31" spans="1:6" x14ac:dyDescent="0.2">
      <c r="A31" s="84" t="s">
        <v>17</v>
      </c>
      <c r="B31" s="85"/>
      <c r="C31" s="85"/>
      <c r="D31" s="56">
        <v>11</v>
      </c>
      <c r="E31" s="7">
        <v>601841</v>
      </c>
      <c r="F31" s="21">
        <f>E31/E21*100</f>
        <v>17.174651279592723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251515</v>
      </c>
      <c r="F32" s="21">
        <f>+F33+F34+F35</f>
        <v>7.1774478916969153</v>
      </c>
    </row>
    <row r="33" spans="1:6" x14ac:dyDescent="0.2">
      <c r="A33" s="84" t="s">
        <v>19</v>
      </c>
      <c r="B33" s="85"/>
      <c r="C33" s="85"/>
      <c r="D33" s="56">
        <v>13</v>
      </c>
      <c r="E33" s="7">
        <v>10200</v>
      </c>
      <c r="F33" s="21">
        <f>E33/E21*100</f>
        <v>0.29107595370180123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241315</v>
      </c>
      <c r="F34" s="21">
        <f>E34/E21*100</f>
        <v>6.886371937995114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3255</v>
      </c>
      <c r="F44" s="22">
        <f>E44/E21*100</f>
        <v>9.2887473460721875E-2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61</v>
      </c>
      <c r="F52" s="74">
        <f xml:space="preserve"> F20</f>
        <v>42308</v>
      </c>
    </row>
    <row r="53" spans="1:6" x14ac:dyDescent="0.2">
      <c r="A53" s="80" t="s">
        <v>35</v>
      </c>
      <c r="B53" s="60"/>
      <c r="C53" s="60"/>
      <c r="D53" s="56">
        <v>1</v>
      </c>
      <c r="E53" s="7">
        <v>68601243</v>
      </c>
      <c r="F53" s="81">
        <v>72257346.650000006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38283150</v>
      </c>
      <c r="F54" s="83">
        <v>40316909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23" workbookViewId="0">
      <selection activeCell="E53" sqref="E5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42338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3748884</v>
      </c>
      <c r="F21" s="20">
        <f>+F23+F29+F32+F44</f>
        <v>100.00000000000001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436012</v>
      </c>
      <c r="F23" s="21">
        <f>+F24+F25</f>
        <v>11.630447887958123</v>
      </c>
    </row>
    <row r="24" spans="1:6" x14ac:dyDescent="0.2">
      <c r="A24" s="84" t="s">
        <v>10</v>
      </c>
      <c r="B24" s="85"/>
      <c r="C24" s="85"/>
      <c r="D24" s="56">
        <v>4</v>
      </c>
      <c r="E24" s="7">
        <v>285983</v>
      </c>
      <c r="F24" s="21">
        <f>E24/E21*100</f>
        <v>7.6284835700437785</v>
      </c>
    </row>
    <row r="25" spans="1:6" x14ac:dyDescent="0.2">
      <c r="A25" s="84" t="s">
        <v>11</v>
      </c>
      <c r="B25" s="85"/>
      <c r="C25" s="85"/>
      <c r="D25" s="56">
        <v>5</v>
      </c>
      <c r="E25" s="7">
        <v>150029</v>
      </c>
      <c r="F25" s="21">
        <f>E25/E21*100</f>
        <v>4.0019643179143447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2984690</v>
      </c>
      <c r="F29" s="21">
        <f>+F30+F31</f>
        <v>79.615426884374131</v>
      </c>
    </row>
    <row r="30" spans="1:6" x14ac:dyDescent="0.2">
      <c r="A30" s="84" t="s">
        <v>16</v>
      </c>
      <c r="B30" s="85"/>
      <c r="C30" s="85"/>
      <c r="D30" s="56">
        <v>10</v>
      </c>
      <c r="E30" s="7">
        <v>2337939</v>
      </c>
      <c r="F30" s="21">
        <f>E30/E21*100</f>
        <v>62.363599407183578</v>
      </c>
    </row>
    <row r="31" spans="1:6" x14ac:dyDescent="0.2">
      <c r="A31" s="84" t="s">
        <v>17</v>
      </c>
      <c r="B31" s="85"/>
      <c r="C31" s="85"/>
      <c r="D31" s="56">
        <v>11</v>
      </c>
      <c r="E31" s="7">
        <v>646751</v>
      </c>
      <c r="F31" s="21">
        <f>E31/E21*100</f>
        <v>17.251827477190545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322981</v>
      </c>
      <c r="F32" s="21">
        <f>+F33+F34+F35</f>
        <v>8.6153906069112836</v>
      </c>
    </row>
    <row r="33" spans="1:6" x14ac:dyDescent="0.2">
      <c r="A33" s="84" t="s">
        <v>19</v>
      </c>
      <c r="B33" s="85"/>
      <c r="C33" s="85"/>
      <c r="D33" s="56">
        <v>13</v>
      </c>
      <c r="E33" s="7">
        <v>36400</v>
      </c>
      <c r="F33" s="21">
        <f>E33/E21*100</f>
        <v>0.97095562306008931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286581</v>
      </c>
      <c r="F34" s="21">
        <f>E34/E21*100</f>
        <v>7.6444349838511938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5201</v>
      </c>
      <c r="F44" s="22">
        <f>E44/E21*100</f>
        <v>0.13873462075647047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63</v>
      </c>
      <c r="F52" s="74">
        <f xml:space="preserve"> F20</f>
        <v>42338</v>
      </c>
    </row>
    <row r="53" spans="1:6" x14ac:dyDescent="0.2">
      <c r="A53" s="80" t="s">
        <v>35</v>
      </c>
      <c r="B53" s="60"/>
      <c r="C53" s="60"/>
      <c r="D53" s="56">
        <v>1</v>
      </c>
      <c r="E53" s="7">
        <v>250338043</v>
      </c>
      <c r="F53" s="81">
        <v>265058170.18000001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34191815</v>
      </c>
      <c r="F54" s="83">
        <v>36181968.25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workbookViewId="0">
      <selection activeCell="E44" sqref="E4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42369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3766749</v>
      </c>
      <c r="F21" s="20">
        <f>+F23+F29+F32+F44</f>
        <v>99.999999999999986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464051</v>
      </c>
      <c r="F23" s="21">
        <f>+F24+F25</f>
        <v>12.319668764762399</v>
      </c>
    </row>
    <row r="24" spans="1:6" x14ac:dyDescent="0.2">
      <c r="A24" s="84" t="s">
        <v>10</v>
      </c>
      <c r="B24" s="85"/>
      <c r="C24" s="85"/>
      <c r="D24" s="56">
        <v>4</v>
      </c>
      <c r="E24" s="7">
        <v>314003</v>
      </c>
      <c r="F24" s="21">
        <f>E24/E21*100</f>
        <v>8.336180616229008</v>
      </c>
    </row>
    <row r="25" spans="1:6" x14ac:dyDescent="0.2">
      <c r="A25" s="84" t="s">
        <v>11</v>
      </c>
      <c r="B25" s="85"/>
      <c r="C25" s="85"/>
      <c r="D25" s="56">
        <v>5</v>
      </c>
      <c r="E25" s="7">
        <v>150048</v>
      </c>
      <c r="F25" s="21">
        <f>E25/E21*100</f>
        <v>3.9834881485333908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2987105</v>
      </c>
      <c r="F29" s="21">
        <f>+F30+F31</f>
        <v>79.301939152303476</v>
      </c>
    </row>
    <row r="30" spans="1:6" x14ac:dyDescent="0.2">
      <c r="A30" s="84" t="s">
        <v>16</v>
      </c>
      <c r="B30" s="85"/>
      <c r="C30" s="85"/>
      <c r="D30" s="56">
        <v>10</v>
      </c>
      <c r="E30" s="7">
        <v>2338406</v>
      </c>
      <c r="F30" s="21">
        <f>E30/E21*100</f>
        <v>62.080218246556903</v>
      </c>
    </row>
    <row r="31" spans="1:6" x14ac:dyDescent="0.2">
      <c r="A31" s="84" t="s">
        <v>17</v>
      </c>
      <c r="B31" s="85"/>
      <c r="C31" s="85"/>
      <c r="D31" s="56">
        <v>11</v>
      </c>
      <c r="E31" s="7">
        <v>648699</v>
      </c>
      <c r="F31" s="21">
        <f>E31/E21*100</f>
        <v>17.221720905746572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313219</v>
      </c>
      <c r="F32" s="21">
        <f>+F33+F34+F35</f>
        <v>8.3153669118913953</v>
      </c>
    </row>
    <row r="33" spans="1:6" x14ac:dyDescent="0.2">
      <c r="A33" s="84" t="s">
        <v>19</v>
      </c>
      <c r="B33" s="85"/>
      <c r="C33" s="85"/>
      <c r="D33" s="56">
        <v>13</v>
      </c>
      <c r="E33" s="7">
        <v>70639</v>
      </c>
      <c r="F33" s="21">
        <f>E33/E21*100</f>
        <v>1.8753306896743052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242580</v>
      </c>
      <c r="F34" s="21">
        <f>E34/E21*100</f>
        <v>6.4400362222170893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f>E35/E21*100</f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2374</v>
      </c>
      <c r="F44" s="22">
        <f>E44/E21*100</f>
        <v>6.3025171042721456E-2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62</v>
      </c>
      <c r="F52" s="74">
        <f xml:space="preserve"> F20</f>
        <v>42369</v>
      </c>
    </row>
    <row r="53" spans="1:6" x14ac:dyDescent="0.2">
      <c r="A53" s="80" t="s">
        <v>35</v>
      </c>
      <c r="B53" s="60"/>
      <c r="C53" s="60"/>
      <c r="D53" s="56">
        <v>1</v>
      </c>
      <c r="E53" s="7">
        <v>85190224</v>
      </c>
      <c r="F53" s="81">
        <v>90087674.069999993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45470402</v>
      </c>
      <c r="F54" s="83">
        <v>48107075.43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I49" sqref="I4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42063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2683254</v>
      </c>
      <c r="F21" s="20">
        <f>+F23+F29+F32+F44</f>
        <v>99.999999999999986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364254</v>
      </c>
      <c r="F23" s="21">
        <f>+F24+F25</f>
        <v>13.575084580140381</v>
      </c>
    </row>
    <row r="24" spans="1:6" x14ac:dyDescent="0.2">
      <c r="A24" s="84" t="s">
        <v>10</v>
      </c>
      <c r="B24" s="85"/>
      <c r="C24" s="85"/>
      <c r="D24" s="56">
        <v>4</v>
      </c>
      <c r="E24" s="7">
        <v>364254</v>
      </c>
      <c r="F24" s="21">
        <f>E24/E21*100</f>
        <v>13.575084580140381</v>
      </c>
    </row>
    <row r="25" spans="1:6" x14ac:dyDescent="0.2">
      <c r="A25" s="84" t="s">
        <v>11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2059129</v>
      </c>
      <c r="F29" s="21">
        <f>+F30+F31</f>
        <v>76.739995542725353</v>
      </c>
    </row>
    <row r="30" spans="1:6" x14ac:dyDescent="0.2">
      <c r="A30" s="84" t="s">
        <v>16</v>
      </c>
      <c r="B30" s="85"/>
      <c r="C30" s="85"/>
      <c r="D30" s="56">
        <v>10</v>
      </c>
      <c r="E30" s="7">
        <v>1721134</v>
      </c>
      <c r="F30" s="21">
        <f>E30/E21*100</f>
        <v>64.143536169143871</v>
      </c>
    </row>
    <row r="31" spans="1:6" x14ac:dyDescent="0.2">
      <c r="A31" s="84" t="s">
        <v>17</v>
      </c>
      <c r="B31" s="85"/>
      <c r="C31" s="85"/>
      <c r="D31" s="56">
        <v>11</v>
      </c>
      <c r="E31" s="7">
        <v>337995</v>
      </c>
      <c r="F31" s="21">
        <f>E31/E21*100</f>
        <v>12.596459373581482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259170</v>
      </c>
      <c r="F32" s="21">
        <f>+F33+F34+F35</f>
        <v>9.6587948811405848</v>
      </c>
    </row>
    <row r="33" spans="1:6" x14ac:dyDescent="0.2">
      <c r="A33" s="84" t="s">
        <v>19</v>
      </c>
      <c r="B33" s="85"/>
      <c r="C33" s="85"/>
      <c r="D33" s="56">
        <v>13</v>
      </c>
      <c r="E33" s="7">
        <v>0</v>
      </c>
      <c r="F33" s="21">
        <f>E33/E21*100</f>
        <v>0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259170</v>
      </c>
      <c r="F34" s="21">
        <f>E34/E21*100</f>
        <v>9.6587948811405848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701</v>
      </c>
      <c r="F44" s="22">
        <f>E44/E21*100</f>
        <v>2.612499599367037E-2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54</v>
      </c>
      <c r="F52" s="74">
        <f xml:space="preserve"> F20</f>
        <v>42063</v>
      </c>
    </row>
    <row r="53" spans="1:6" x14ac:dyDescent="0.2">
      <c r="A53" s="80" t="s">
        <v>35</v>
      </c>
      <c r="B53" s="60"/>
      <c r="C53" s="60"/>
      <c r="D53" s="56">
        <v>1</v>
      </c>
      <c r="E53" s="7">
        <v>149615656</v>
      </c>
      <c r="F53" s="81">
        <v>158485824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17372014</v>
      </c>
      <c r="F54" s="83">
        <v>18399438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G56" sqref="G5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42094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2954362</v>
      </c>
      <c r="F21" s="20">
        <f>+F23+F29+F32+F44</f>
        <v>100.00000000000001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416030</v>
      </c>
      <c r="F23" s="21">
        <f>+F24+F25</f>
        <v>14.081889761647354</v>
      </c>
    </row>
    <row r="24" spans="1:6" x14ac:dyDescent="0.2">
      <c r="A24" s="84" t="s">
        <v>10</v>
      </c>
      <c r="B24" s="85"/>
      <c r="C24" s="85"/>
      <c r="D24" s="56">
        <v>4</v>
      </c>
      <c r="E24" s="7">
        <v>416030</v>
      </c>
      <c r="F24" s="21">
        <f>E24/E21*100</f>
        <v>14.081889761647354</v>
      </c>
    </row>
    <row r="25" spans="1:6" x14ac:dyDescent="0.2">
      <c r="A25" s="84" t="s">
        <v>11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2247492</v>
      </c>
      <c r="F29" s="21">
        <f>+F30+F31</f>
        <v>76.073683590568791</v>
      </c>
    </row>
    <row r="30" spans="1:6" x14ac:dyDescent="0.2">
      <c r="A30" s="84" t="s">
        <v>16</v>
      </c>
      <c r="B30" s="85"/>
      <c r="C30" s="85"/>
      <c r="D30" s="56">
        <v>10</v>
      </c>
      <c r="E30" s="7">
        <v>1910373</v>
      </c>
      <c r="F30" s="21">
        <f>E30/E21*100</f>
        <v>64.662793523610176</v>
      </c>
    </row>
    <row r="31" spans="1:6" x14ac:dyDescent="0.2">
      <c r="A31" s="84" t="s">
        <v>17</v>
      </c>
      <c r="B31" s="85"/>
      <c r="C31" s="85"/>
      <c r="D31" s="56">
        <v>11</v>
      </c>
      <c r="E31" s="7">
        <v>337119</v>
      </c>
      <c r="F31" s="21">
        <f>E31/E21*100</f>
        <v>11.410890066958618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289688</v>
      </c>
      <c r="F32" s="21">
        <f>+F33+F34+F35</f>
        <v>9.8054334573759068</v>
      </c>
    </row>
    <row r="33" spans="1:6" x14ac:dyDescent="0.2">
      <c r="A33" s="84" t="s">
        <v>19</v>
      </c>
      <c r="B33" s="85"/>
      <c r="C33" s="85"/>
      <c r="D33" s="56">
        <v>13</v>
      </c>
      <c r="E33" s="7">
        <v>0</v>
      </c>
      <c r="F33" s="21">
        <f>E33/E21*100</f>
        <v>0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289688</v>
      </c>
      <c r="F34" s="21">
        <f>E34/E21*100</f>
        <v>9.8054334573759068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1152</v>
      </c>
      <c r="F44" s="22">
        <f>E44/E21*100</f>
        <v>3.8993190407945945E-2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53</v>
      </c>
      <c r="F52" s="74">
        <f xml:space="preserve"> F20</f>
        <v>42094</v>
      </c>
    </row>
    <row r="53" spans="1:6" x14ac:dyDescent="0.2">
      <c r="A53" s="80" t="s">
        <v>35</v>
      </c>
      <c r="B53" s="60"/>
      <c r="C53" s="60"/>
      <c r="D53" s="56">
        <v>1</v>
      </c>
      <c r="E53" s="7">
        <v>270024485</v>
      </c>
      <c r="F53" s="81">
        <v>288122628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30856515</v>
      </c>
      <c r="F54" s="83">
        <v>32824779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opLeftCell="A13" workbookViewId="0">
      <selection activeCell="F47" sqref="F4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42124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3057469</v>
      </c>
      <c r="F21" s="20">
        <f>+F23+F29+F32+F44</f>
        <v>100.00000000000001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357189</v>
      </c>
      <c r="F23" s="21">
        <f>+F24+F25</f>
        <v>11.682506020502579</v>
      </c>
    </row>
    <row r="24" spans="1:6" x14ac:dyDescent="0.2">
      <c r="A24" s="84" t="s">
        <v>10</v>
      </c>
      <c r="B24" s="85"/>
      <c r="C24" s="85"/>
      <c r="D24" s="56">
        <v>4</v>
      </c>
      <c r="E24" s="7">
        <v>357189</v>
      </c>
      <c r="F24" s="21">
        <f>E24/E21*100</f>
        <v>11.682506020502579</v>
      </c>
    </row>
    <row r="25" spans="1:6" x14ac:dyDescent="0.2">
      <c r="A25" s="84" t="s">
        <v>11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2416734</v>
      </c>
      <c r="F29" s="21">
        <f>+F30+F31</f>
        <v>79.043614178917267</v>
      </c>
    </row>
    <row r="30" spans="1:6" x14ac:dyDescent="0.2">
      <c r="A30" s="84" t="s">
        <v>16</v>
      </c>
      <c r="B30" s="85"/>
      <c r="C30" s="85"/>
      <c r="D30" s="56">
        <v>10</v>
      </c>
      <c r="E30" s="7">
        <v>2080387</v>
      </c>
      <c r="F30" s="21">
        <f>E30/E21*100</f>
        <v>68.042783099354395</v>
      </c>
    </row>
    <row r="31" spans="1:6" x14ac:dyDescent="0.2">
      <c r="A31" s="84" t="s">
        <v>17</v>
      </c>
      <c r="B31" s="85"/>
      <c r="C31" s="85"/>
      <c r="D31" s="56">
        <v>11</v>
      </c>
      <c r="E31" s="7">
        <v>336347</v>
      </c>
      <c r="F31" s="21">
        <f>E31/E21*100</f>
        <v>11.000831079562868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282585</v>
      </c>
      <c r="F32" s="21">
        <f>+F33+F34+F35</f>
        <v>9.2424485742946203</v>
      </c>
    </row>
    <row r="33" spans="1:6" x14ac:dyDescent="0.2">
      <c r="A33" s="84" t="s">
        <v>19</v>
      </c>
      <c r="B33" s="85"/>
      <c r="C33" s="85"/>
      <c r="D33" s="56">
        <v>13</v>
      </c>
      <c r="E33" s="7">
        <v>0</v>
      </c>
      <c r="F33" s="21">
        <f>E33/E21*100</f>
        <v>0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282585</v>
      </c>
      <c r="F34" s="21">
        <f>E34/E21*100</f>
        <v>9.2424485742946203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961</v>
      </c>
      <c r="F44" s="22">
        <f>E44/E21*100</f>
        <v>3.143122628553225E-2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55</v>
      </c>
      <c r="F52" s="74">
        <f xml:space="preserve"> F20</f>
        <v>42124</v>
      </c>
    </row>
    <row r="53" spans="1:6" x14ac:dyDescent="0.2">
      <c r="A53" s="80" t="s">
        <v>35</v>
      </c>
      <c r="B53" s="60"/>
      <c r="C53" s="60"/>
      <c r="D53" s="56">
        <v>1</v>
      </c>
      <c r="E53" s="7">
        <v>133287466</v>
      </c>
      <c r="F53" s="81">
        <v>142754868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28041580</v>
      </c>
      <c r="F54" s="83">
        <v>30027815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I52" sqref="I5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42155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3228670</v>
      </c>
      <c r="F21" s="20">
        <f>+F23+F29+F32+F44</f>
        <v>100.00000000000001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431451</v>
      </c>
      <c r="F23" s="21">
        <f>+F24+F25</f>
        <v>13.363118559654593</v>
      </c>
    </row>
    <row r="24" spans="1:6" x14ac:dyDescent="0.2">
      <c r="A24" s="84" t="s">
        <v>10</v>
      </c>
      <c r="B24" s="85"/>
      <c r="C24" s="85"/>
      <c r="D24" s="56">
        <v>4</v>
      </c>
      <c r="E24" s="7">
        <v>431451</v>
      </c>
      <c r="F24" s="21">
        <f>E24/E21*100</f>
        <v>13.363118559654593</v>
      </c>
    </row>
    <row r="25" spans="1:6" x14ac:dyDescent="0.2">
      <c r="A25" s="84" t="s">
        <v>11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2487212</v>
      </c>
      <c r="F29" s="21">
        <f>+F30+F31</f>
        <v>77.03518786373337</v>
      </c>
    </row>
    <row r="30" spans="1:6" x14ac:dyDescent="0.2">
      <c r="A30" s="84" t="s">
        <v>16</v>
      </c>
      <c r="B30" s="85"/>
      <c r="C30" s="85"/>
      <c r="D30" s="56">
        <v>10</v>
      </c>
      <c r="E30" s="7">
        <v>2069544</v>
      </c>
      <c r="F30" s="21">
        <f>E30/E21*100</f>
        <v>64.098963350234001</v>
      </c>
    </row>
    <row r="31" spans="1:6" x14ac:dyDescent="0.2">
      <c r="A31" s="84" t="s">
        <v>17</v>
      </c>
      <c r="B31" s="85"/>
      <c r="C31" s="85"/>
      <c r="D31" s="56">
        <v>11</v>
      </c>
      <c r="E31" s="7">
        <v>417668</v>
      </c>
      <c r="F31" s="21">
        <f>E31/E21*100</f>
        <v>12.936224513499367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308882</v>
      </c>
      <c r="F32" s="21">
        <f>+F33+F34+F35</f>
        <v>9.5668495076920212</v>
      </c>
    </row>
    <row r="33" spans="1:6" x14ac:dyDescent="0.2">
      <c r="A33" s="84" t="s">
        <v>19</v>
      </c>
      <c r="B33" s="85"/>
      <c r="C33" s="85"/>
      <c r="D33" s="56">
        <v>13</v>
      </c>
      <c r="E33" s="7">
        <v>0</v>
      </c>
      <c r="F33" s="21">
        <f>E33/E21*100</f>
        <v>0</v>
      </c>
    </row>
    <row r="34" spans="1:6" x14ac:dyDescent="0.2">
      <c r="A34" s="84" t="s">
        <v>20</v>
      </c>
      <c r="B34" s="85"/>
      <c r="C34" s="85"/>
      <c r="D34" s="56">
        <v>14</v>
      </c>
      <c r="E34" s="7">
        <v>308882</v>
      </c>
      <c r="F34" s="21">
        <f>E34/E21*100</f>
        <v>9.5668495076920212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1125</v>
      </c>
      <c r="F44" s="22">
        <f>E44/E21*100</f>
        <v>3.4844068920019698E-2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56</v>
      </c>
      <c r="F52" s="74">
        <f xml:space="preserve"> F20</f>
        <v>42155</v>
      </c>
    </row>
    <row r="53" spans="1:6" x14ac:dyDescent="0.2">
      <c r="A53" s="80" t="s">
        <v>35</v>
      </c>
      <c r="B53" s="60"/>
      <c r="C53" s="60"/>
      <c r="D53" s="56">
        <v>1</v>
      </c>
      <c r="E53" s="7">
        <v>113562819</v>
      </c>
      <c r="F53" s="81">
        <v>120758149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19365965</v>
      </c>
      <c r="F54" s="83">
        <v>20580843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opLeftCell="A23" workbookViewId="0">
      <selection activeCell="L7" sqref="L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42185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3152305</v>
      </c>
      <c r="F21" s="20">
        <f>+F23+F29+F32+F44</f>
        <v>99.999999999999986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311495</v>
      </c>
      <c r="F23" s="21">
        <f>+F24+F25</f>
        <v>9.881499410748642</v>
      </c>
    </row>
    <row r="24" spans="1:6" x14ac:dyDescent="0.2">
      <c r="A24" s="84" t="s">
        <v>10</v>
      </c>
      <c r="B24" s="85"/>
      <c r="C24" s="85"/>
      <c r="D24" s="56">
        <v>4</v>
      </c>
      <c r="E24" s="7">
        <v>311495</v>
      </c>
      <c r="F24" s="21">
        <f>E24/E21*100</f>
        <v>9.881499410748642</v>
      </c>
    </row>
    <row r="25" spans="1:6" x14ac:dyDescent="0.2">
      <c r="A25" s="84" t="s">
        <v>11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2560740</v>
      </c>
      <c r="F29" s="21">
        <f>+F30+F31</f>
        <v>81.233890756129242</v>
      </c>
    </row>
    <row r="30" spans="1:6" x14ac:dyDescent="0.2">
      <c r="A30" s="84" t="s">
        <v>16</v>
      </c>
      <c r="B30" s="85"/>
      <c r="C30" s="85"/>
      <c r="D30" s="56">
        <v>10</v>
      </c>
      <c r="E30" s="7">
        <v>2045874</v>
      </c>
      <c r="F30" s="21">
        <f>E30/E21*100</f>
        <v>64.90088998367861</v>
      </c>
    </row>
    <row r="31" spans="1:6" x14ac:dyDescent="0.2">
      <c r="A31" s="84" t="s">
        <v>17</v>
      </c>
      <c r="B31" s="85"/>
      <c r="C31" s="85"/>
      <c r="D31" s="56">
        <v>11</v>
      </c>
      <c r="E31" s="7">
        <v>514866</v>
      </c>
      <c r="F31" s="21">
        <f>E31/E21*100</f>
        <v>16.333000772450635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259219</v>
      </c>
      <c r="F32" s="21">
        <f>+F33+F34+F35</f>
        <v>8.2231573404223255</v>
      </c>
    </row>
    <row r="33" spans="1:6" x14ac:dyDescent="0.2">
      <c r="A33" s="84" t="s">
        <v>19</v>
      </c>
      <c r="B33" s="85"/>
      <c r="C33" s="85"/>
      <c r="D33" s="56">
        <v>13</v>
      </c>
      <c r="E33" s="7">
        <v>0</v>
      </c>
      <c r="F33" s="21">
        <f>E33/E21*100</f>
        <v>0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259219</v>
      </c>
      <c r="F34" s="21">
        <f>E34/E21*100</f>
        <v>8.2231573404223255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20851</v>
      </c>
      <c r="F44" s="22">
        <f>E44/E21*100</f>
        <v>0.66145249269978634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57</v>
      </c>
      <c r="F52" s="74">
        <f xml:space="preserve"> F20</f>
        <v>42185</v>
      </c>
    </row>
    <row r="53" spans="1:6" x14ac:dyDescent="0.2">
      <c r="A53" s="80" t="s">
        <v>35</v>
      </c>
      <c r="B53" s="60"/>
      <c r="C53" s="60"/>
      <c r="D53" s="56">
        <v>1</v>
      </c>
      <c r="E53" s="7">
        <v>96043034</v>
      </c>
      <c r="F53" s="81">
        <v>101521258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33839488</v>
      </c>
      <c r="F54" s="83">
        <v>35769127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M11" sqref="M1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42216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3205871</v>
      </c>
      <c r="F21" s="20">
        <f>+F23+F29+F32+F44</f>
        <v>100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371106</v>
      </c>
      <c r="F23" s="21">
        <f>+F24+F25</f>
        <v>11.57582447952522</v>
      </c>
    </row>
    <row r="24" spans="1:6" x14ac:dyDescent="0.2">
      <c r="A24" s="84" t="s">
        <v>10</v>
      </c>
      <c r="B24" s="85"/>
      <c r="C24" s="85"/>
      <c r="D24" s="56">
        <v>4</v>
      </c>
      <c r="E24" s="7">
        <v>371106</v>
      </c>
      <c r="F24" s="21">
        <f>E24/E21*100</f>
        <v>11.57582447952522</v>
      </c>
    </row>
    <row r="25" spans="1:6" x14ac:dyDescent="0.2">
      <c r="A25" s="84" t="s">
        <v>11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2573839</v>
      </c>
      <c r="F29" s="21">
        <f>+F30+F31</f>
        <v>80.285170551154437</v>
      </c>
    </row>
    <row r="30" spans="1:6" x14ac:dyDescent="0.2">
      <c r="A30" s="84" t="s">
        <v>16</v>
      </c>
      <c r="B30" s="85"/>
      <c r="C30" s="85"/>
      <c r="D30" s="56">
        <v>10</v>
      </c>
      <c r="E30" s="7">
        <v>2058649</v>
      </c>
      <c r="F30" s="21">
        <f>E30/E21*100</f>
        <v>64.214966853001883</v>
      </c>
    </row>
    <row r="31" spans="1:6" x14ac:dyDescent="0.2">
      <c r="A31" s="84" t="s">
        <v>17</v>
      </c>
      <c r="B31" s="85"/>
      <c r="C31" s="85"/>
      <c r="D31" s="56">
        <v>11</v>
      </c>
      <c r="E31" s="7">
        <v>515190</v>
      </c>
      <c r="F31" s="21">
        <f>E31/E21*100</f>
        <v>16.070203698152547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259908</v>
      </c>
      <c r="F32" s="21">
        <f>+F33+F34+F35</f>
        <v>8.1072507284291859</v>
      </c>
    </row>
    <row r="33" spans="1:6" x14ac:dyDescent="0.2">
      <c r="A33" s="84" t="s">
        <v>19</v>
      </c>
      <c r="B33" s="85"/>
      <c r="C33" s="85"/>
      <c r="D33" s="56">
        <v>13</v>
      </c>
      <c r="E33" s="7">
        <v>0</v>
      </c>
      <c r="F33" s="21">
        <f>E33/E21*100</f>
        <v>0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259908</v>
      </c>
      <c r="F34" s="21">
        <f>E34/E21*100</f>
        <v>8.1072507284291859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1018</v>
      </c>
      <c r="F44" s="22">
        <f>E44/E21*100</f>
        <v>3.1754240891164992E-2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58</v>
      </c>
      <c r="F52" s="74">
        <f xml:space="preserve"> F20</f>
        <v>42216</v>
      </c>
    </row>
    <row r="53" spans="1:6" x14ac:dyDescent="0.2">
      <c r="A53" s="80" t="s">
        <v>35</v>
      </c>
      <c r="B53" s="60"/>
      <c r="C53" s="60"/>
      <c r="D53" s="56">
        <v>1</v>
      </c>
      <c r="E53" s="7">
        <v>77738515</v>
      </c>
      <c r="F53" s="81">
        <v>81881573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39249624</v>
      </c>
      <c r="F54" s="83">
        <v>41354536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J70" sqref="J7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42247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3384147</v>
      </c>
      <c r="F21" s="20">
        <f>+F23+F29+F32+F44</f>
        <v>100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v>254254</v>
      </c>
      <c r="F23" s="21">
        <f>+F24+F25</f>
        <v>7.5130897091645252</v>
      </c>
    </row>
    <row r="24" spans="1:6" x14ac:dyDescent="0.2">
      <c r="A24" s="84" t="s">
        <v>10</v>
      </c>
      <c r="B24" s="85"/>
      <c r="C24" s="85"/>
      <c r="D24" s="56">
        <v>4</v>
      </c>
      <c r="E24" s="7">
        <v>254254</v>
      </c>
      <c r="F24" s="21">
        <f>E24/E21*100</f>
        <v>7.5130897091645252</v>
      </c>
    </row>
    <row r="25" spans="1:6" x14ac:dyDescent="0.2">
      <c r="A25" s="84" t="s">
        <v>11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2888595</v>
      </c>
      <c r="F29" s="21">
        <f>+F30+F31</f>
        <v>85.356664471135559</v>
      </c>
    </row>
    <row r="30" spans="1:6" x14ac:dyDescent="0.2">
      <c r="A30" s="84" t="s">
        <v>16</v>
      </c>
      <c r="B30" s="85"/>
      <c r="C30" s="85"/>
      <c r="D30" s="56">
        <v>10</v>
      </c>
      <c r="E30" s="7">
        <v>2373864</v>
      </c>
      <c r="F30" s="21">
        <f>E30/E21*100</f>
        <v>70.146598241743035</v>
      </c>
    </row>
    <row r="31" spans="1:6" x14ac:dyDescent="0.2">
      <c r="A31" s="84" t="s">
        <v>17</v>
      </c>
      <c r="B31" s="85"/>
      <c r="C31" s="85"/>
      <c r="D31" s="56">
        <v>11</v>
      </c>
      <c r="E31" s="7">
        <v>514731</v>
      </c>
      <c r="F31" s="21">
        <f>E31/E21*100</f>
        <v>15.210066229392519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227109</v>
      </c>
      <c r="F32" s="21">
        <f>+F33+F34+F35</f>
        <v>6.7109673427306795</v>
      </c>
    </row>
    <row r="33" spans="1:6" x14ac:dyDescent="0.2">
      <c r="A33" s="84" t="s">
        <v>19</v>
      </c>
      <c r="B33" s="85"/>
      <c r="C33" s="85"/>
      <c r="D33" s="56">
        <v>13</v>
      </c>
      <c r="E33" s="7">
        <v>0</v>
      </c>
      <c r="F33" s="21">
        <f>E33/E21*100</f>
        <v>0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227109</v>
      </c>
      <c r="F34" s="21">
        <f>E34/E21*100</f>
        <v>6.7109673427306795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14189</v>
      </c>
      <c r="F44" s="22">
        <f>E44/E21*100</f>
        <v>0.41927847696923332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59</v>
      </c>
      <c r="F52" s="74">
        <f xml:space="preserve"> F20</f>
        <v>42247</v>
      </c>
    </row>
    <row r="53" spans="1:6" x14ac:dyDescent="0.2">
      <c r="A53" s="80" t="s">
        <v>35</v>
      </c>
      <c r="B53" s="60"/>
      <c r="C53" s="60"/>
      <c r="D53" s="56">
        <v>1</v>
      </c>
      <c r="E53" s="7">
        <v>225503748</v>
      </c>
      <c r="F53" s="81">
        <v>237849512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30234999</v>
      </c>
      <c r="F54" s="83">
        <v>31868206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sqref="A1:XFD104857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44</v>
      </c>
      <c r="B4" s="27"/>
      <c r="C4" s="27"/>
      <c r="D4" s="27"/>
      <c r="E4" s="27"/>
      <c r="F4" s="27"/>
    </row>
    <row r="5" spans="1:6" ht="16.5" x14ac:dyDescent="0.25">
      <c r="A5" s="67" t="s">
        <v>45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41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43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40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46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37</v>
      </c>
      <c r="B19" s="48"/>
      <c r="C19" s="53"/>
      <c r="D19" s="62" t="s">
        <v>36</v>
      </c>
      <c r="E19" s="75" t="s">
        <v>50</v>
      </c>
      <c r="F19" s="76" t="s">
        <v>33</v>
      </c>
    </row>
    <row r="20" spans="1:6" ht="13.5" thickBot="1" x14ac:dyDescent="0.25">
      <c r="A20" s="49"/>
      <c r="B20" s="50"/>
      <c r="C20" s="54"/>
      <c r="D20" s="51"/>
      <c r="E20" s="73" t="s">
        <v>39</v>
      </c>
      <c r="F20" s="74">
        <v>42277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3499495</v>
      </c>
      <c r="F21" s="20">
        <f>+F23+F29+F32+F44</f>
        <v>100</v>
      </c>
    </row>
    <row r="22" spans="1:6" hidden="1" x14ac:dyDescent="0.2">
      <c r="A22" s="59" t="s">
        <v>8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9</v>
      </c>
      <c r="B23" s="10"/>
      <c r="C23" s="10"/>
      <c r="D23" s="56">
        <v>3</v>
      </c>
      <c r="E23" s="7">
        <f>E24+E25</f>
        <v>289297</v>
      </c>
      <c r="F23" s="21">
        <f>+F24+F25</f>
        <v>8.2668213556527448</v>
      </c>
    </row>
    <row r="24" spans="1:6" x14ac:dyDescent="0.2">
      <c r="A24" s="84" t="s">
        <v>10</v>
      </c>
      <c r="B24" s="85"/>
      <c r="C24" s="85"/>
      <c r="D24" s="56">
        <v>4</v>
      </c>
      <c r="E24" s="7">
        <v>289297</v>
      </c>
      <c r="F24" s="21">
        <f>E24/E21*100</f>
        <v>8.2668213556527448</v>
      </c>
    </row>
    <row r="25" spans="1:6" x14ac:dyDescent="0.2">
      <c r="A25" s="84" t="s">
        <v>11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12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13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14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15</v>
      </c>
      <c r="B29" s="85"/>
      <c r="C29" s="85"/>
      <c r="D29" s="56">
        <v>9</v>
      </c>
      <c r="E29" s="7">
        <f>E30+E31</f>
        <v>2982654</v>
      </c>
      <c r="F29" s="21">
        <f>+F30+F31</f>
        <v>85.230983327594416</v>
      </c>
    </row>
    <row r="30" spans="1:6" x14ac:dyDescent="0.2">
      <c r="A30" s="84" t="s">
        <v>16</v>
      </c>
      <c r="B30" s="85"/>
      <c r="C30" s="85"/>
      <c r="D30" s="56">
        <v>10</v>
      </c>
      <c r="E30" s="7">
        <v>2380675</v>
      </c>
      <c r="F30" s="21">
        <f>E30/E21*100</f>
        <v>68.029101341765028</v>
      </c>
    </row>
    <row r="31" spans="1:6" x14ac:dyDescent="0.2">
      <c r="A31" s="84" t="s">
        <v>17</v>
      </c>
      <c r="B31" s="85"/>
      <c r="C31" s="85"/>
      <c r="D31" s="56">
        <v>11</v>
      </c>
      <c r="E31" s="7">
        <v>601979</v>
      </c>
      <c r="F31" s="21">
        <f>E31/E21*100</f>
        <v>17.201881985829385</v>
      </c>
    </row>
    <row r="32" spans="1:6" x14ac:dyDescent="0.2">
      <c r="A32" s="80" t="s">
        <v>18</v>
      </c>
      <c r="B32" s="85"/>
      <c r="C32" s="85"/>
      <c r="D32" s="56">
        <v>12</v>
      </c>
      <c r="E32" s="7">
        <f>E33+E34+E35</f>
        <v>219757</v>
      </c>
      <c r="F32" s="21">
        <f>+F33+F34+F35</f>
        <v>6.279677496324469</v>
      </c>
    </row>
    <row r="33" spans="1:6" x14ac:dyDescent="0.2">
      <c r="A33" s="84" t="s">
        <v>19</v>
      </c>
      <c r="B33" s="85"/>
      <c r="C33" s="85"/>
      <c r="D33" s="56">
        <v>13</v>
      </c>
      <c r="E33" s="7">
        <v>0</v>
      </c>
      <c r="F33" s="21">
        <f>E33/E21*100</f>
        <v>0</v>
      </c>
    </row>
    <row r="34" spans="1:6" x14ac:dyDescent="0.2">
      <c r="A34" s="84" t="s">
        <v>20</v>
      </c>
      <c r="B34" s="85"/>
      <c r="C34" s="85"/>
      <c r="D34" s="56">
        <v>14</v>
      </c>
      <c r="E34" s="7">
        <v>219757</v>
      </c>
      <c r="F34" s="21">
        <f>E34/E21*100</f>
        <v>6.279677496324469</v>
      </c>
    </row>
    <row r="35" spans="1:6" x14ac:dyDescent="0.2">
      <c r="A35" s="84" t="s">
        <v>21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22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23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24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25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26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27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28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34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29</v>
      </c>
      <c r="B44" s="86"/>
      <c r="C44" s="86"/>
      <c r="D44" s="57">
        <v>24</v>
      </c>
      <c r="E44" s="8">
        <v>7787</v>
      </c>
      <c r="F44" s="22">
        <f>E44/E21*100</f>
        <v>0.22251782042837609</v>
      </c>
    </row>
    <row r="45" spans="1:6" hidden="1" x14ac:dyDescent="0.2">
      <c r="A45" s="99" t="s">
        <v>30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31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47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38</v>
      </c>
      <c r="B52" s="68"/>
      <c r="C52" s="68"/>
      <c r="D52" s="70" t="s">
        <v>36</v>
      </c>
      <c r="E52" s="77" t="s">
        <v>60</v>
      </c>
      <c r="F52" s="74">
        <f xml:space="preserve"> F20</f>
        <v>42277</v>
      </c>
    </row>
    <row r="53" spans="1:6" x14ac:dyDescent="0.2">
      <c r="A53" s="80" t="s">
        <v>35</v>
      </c>
      <c r="B53" s="60"/>
      <c r="C53" s="60"/>
      <c r="D53" s="56">
        <v>1</v>
      </c>
      <c r="E53" s="7">
        <v>93122125</v>
      </c>
      <c r="F53" s="81">
        <v>97773964</v>
      </c>
    </row>
    <row r="54" spans="1:6" ht="13.5" thickBot="1" x14ac:dyDescent="0.25">
      <c r="A54" s="82" t="s">
        <v>32</v>
      </c>
      <c r="B54" s="61"/>
      <c r="C54" s="61"/>
      <c r="D54" s="57">
        <v>2</v>
      </c>
      <c r="E54" s="8">
        <v>42560009</v>
      </c>
      <c r="F54" s="83">
        <v>44671715</v>
      </c>
    </row>
    <row r="55" spans="1:6" x14ac:dyDescent="0.2">
      <c r="A55" s="43"/>
      <c r="B55" s="93"/>
      <c r="C55" s="93"/>
      <c r="D55" s="90"/>
      <c r="E55" s="91"/>
      <c r="F55" s="94"/>
    </row>
    <row r="56" spans="1:6" x14ac:dyDescent="0.2">
      <c r="A56" s="43"/>
      <c r="B56" s="93"/>
      <c r="C56" s="93"/>
      <c r="D56" s="90"/>
      <c r="E56" s="91"/>
      <c r="F56" s="94"/>
    </row>
    <row r="57" spans="1:6" ht="51" x14ac:dyDescent="0.25">
      <c r="A57" s="92" t="s">
        <v>49</v>
      </c>
      <c r="B57" s="95"/>
      <c r="C57" s="95"/>
      <c r="D57" s="96"/>
      <c r="E57" s="96"/>
      <c r="F57" s="97"/>
    </row>
    <row r="60" spans="1:6" x14ac:dyDescent="0.2">
      <c r="E60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2015</vt:lpstr>
      <vt:lpstr>únor 2015 </vt:lpstr>
      <vt:lpstr>březen 2015</vt:lpstr>
      <vt:lpstr>duben 2015 </vt:lpstr>
      <vt:lpstr>květen 2015 </vt:lpstr>
      <vt:lpstr>červen 2015</vt:lpstr>
      <vt:lpstr>červenec 2015</vt:lpstr>
      <vt:lpstr>srpen 2015</vt:lpstr>
      <vt:lpstr>září 2015</vt:lpstr>
      <vt:lpstr>říjen 2015</vt:lpstr>
      <vt:lpstr>listopad 2015</vt:lpstr>
      <vt:lpstr>prosinec 2015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Martina Dvorakova 2</cp:lastModifiedBy>
  <cp:lastPrinted>2015-09-23T13:51:12Z</cp:lastPrinted>
  <dcterms:created xsi:type="dcterms:W3CDTF">2004-04-23T12:49:38Z</dcterms:created>
  <dcterms:modified xsi:type="dcterms:W3CDTF">2016-01-15T09:40:33Z</dcterms:modified>
</cp:coreProperties>
</file>