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A1EDFEE1-0172-4542-9835-CE46A9FC7337}" xr6:coauthVersionLast="46" xr6:coauthVersionMax="46" xr10:uidLastSave="{00000000-0000-0000-0000-000000000000}"/>
  <bookViews>
    <workbookView xWindow="-108" yWindow="-108" windowWidth="23256" windowHeight="12576" tabRatio="783" firstSheet="6" activeTab="11" xr2:uid="{00000000-000D-0000-FFFF-FFFF00000000}"/>
  </bookViews>
  <sheets>
    <sheet name="leden 2021" sheetId="37" r:id="rId1"/>
    <sheet name="únor 2021" sheetId="38" r:id="rId2"/>
    <sheet name="březen 2021" sheetId="39" r:id="rId3"/>
    <sheet name="duben 2021" sheetId="40" r:id="rId4"/>
    <sheet name="květen 2021" sheetId="41" r:id="rId5"/>
    <sheet name="červen 2021" sheetId="42" r:id="rId6"/>
    <sheet name="červenec 2021" sheetId="43" r:id="rId7"/>
    <sheet name="srpen 2021" sheetId="44" r:id="rId8"/>
    <sheet name="září 2021" sheetId="45" r:id="rId9"/>
    <sheet name="říjen 2021" sheetId="46" r:id="rId10"/>
    <sheet name="listopad 2021" sheetId="47" r:id="rId11"/>
    <sheet name="prosinec 2021" sheetId="48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48" l="1"/>
  <c r="E27" i="48"/>
  <c r="E24" i="48"/>
  <c r="E21" i="48"/>
  <c r="D46" i="47"/>
  <c r="E27" i="47"/>
  <c r="E24" i="47"/>
  <c r="E21" i="47"/>
  <c r="D46" i="46"/>
  <c r="E27" i="46"/>
  <c r="E24" i="46"/>
  <c r="E21" i="46"/>
  <c r="D46" i="45"/>
  <c r="E27" i="45"/>
  <c r="E24" i="45"/>
  <c r="E21" i="45"/>
  <c r="E20" i="48" l="1"/>
  <c r="F31" i="48" s="1"/>
  <c r="E20" i="47"/>
  <c r="F31" i="47" s="1"/>
  <c r="E20" i="46"/>
  <c r="F26" i="46" s="1"/>
  <c r="E20" i="45"/>
  <c r="F32" i="45" s="1"/>
  <c r="F26" i="45"/>
  <c r="F31" i="45"/>
  <c r="F30" i="45"/>
  <c r="F29" i="45"/>
  <c r="F28" i="45"/>
  <c r="D46" i="44"/>
  <c r="E27" i="44"/>
  <c r="E24" i="44"/>
  <c r="E21" i="44"/>
  <c r="F26" i="48" l="1"/>
  <c r="F25" i="48"/>
  <c r="F24" i="48" s="1"/>
  <c r="F32" i="48"/>
  <c r="F23" i="48"/>
  <c r="F29" i="48"/>
  <c r="F22" i="48"/>
  <c r="F28" i="48"/>
  <c r="F30" i="48"/>
  <c r="F25" i="47"/>
  <c r="F30" i="47"/>
  <c r="F23" i="47"/>
  <c r="F29" i="47"/>
  <c r="F28" i="47"/>
  <c r="F22" i="47"/>
  <c r="F26" i="47"/>
  <c r="F32" i="47"/>
  <c r="F29" i="46"/>
  <c r="F30" i="46"/>
  <c r="F28" i="46"/>
  <c r="F23" i="46"/>
  <c r="F31" i="46"/>
  <c r="F25" i="46"/>
  <c r="F24" i="46" s="1"/>
  <c r="F32" i="46"/>
  <c r="F22" i="46"/>
  <c r="F21" i="46" s="1"/>
  <c r="F22" i="45"/>
  <c r="F23" i="45"/>
  <c r="F25" i="45"/>
  <c r="F24" i="45"/>
  <c r="F27" i="45"/>
  <c r="F21" i="45"/>
  <c r="E20" i="44"/>
  <c r="F31" i="44" s="1"/>
  <c r="D46" i="43"/>
  <c r="E27" i="43"/>
  <c r="E24" i="43"/>
  <c r="E21" i="43"/>
  <c r="F21" i="48" l="1"/>
  <c r="F27" i="48"/>
  <c r="F21" i="47"/>
  <c r="F27" i="47"/>
  <c r="F24" i="47"/>
  <c r="F27" i="46"/>
  <c r="F20" i="46" s="1"/>
  <c r="F20" i="45"/>
  <c r="F29" i="44"/>
  <c r="F23" i="44"/>
  <c r="F22" i="44"/>
  <c r="F32" i="44"/>
  <c r="F25" i="44"/>
  <c r="F28" i="44"/>
  <c r="F26" i="44"/>
  <c r="F30" i="44"/>
  <c r="E20" i="43"/>
  <c r="F32" i="43" s="1"/>
  <c r="D46" i="42"/>
  <c r="E27" i="42"/>
  <c r="E24" i="42"/>
  <c r="E21" i="42"/>
  <c r="E20" i="42"/>
  <c r="F26" i="42" s="1"/>
  <c r="F20" i="48" l="1"/>
  <c r="F20" i="47"/>
  <c r="F24" i="44"/>
  <c r="F21" i="44"/>
  <c r="F27" i="44"/>
  <c r="F20" i="44"/>
  <c r="F28" i="43"/>
  <c r="F22" i="43"/>
  <c r="F29" i="43"/>
  <c r="F27" i="43" s="1"/>
  <c r="F31" i="43"/>
  <c r="F30" i="43"/>
  <c r="F25" i="43"/>
  <c r="F23" i="43"/>
  <c r="F21" i="43" s="1"/>
  <c r="F26" i="43"/>
  <c r="F28" i="42"/>
  <c r="F23" i="42"/>
  <c r="F29" i="42"/>
  <c r="F30" i="42"/>
  <c r="F22" i="42"/>
  <c r="F31" i="42"/>
  <c r="F25" i="42"/>
  <c r="F24" i="42" s="1"/>
  <c r="F32" i="42"/>
  <c r="D46" i="41"/>
  <c r="E27" i="41"/>
  <c r="E24" i="41"/>
  <c r="E21" i="41"/>
  <c r="F24" i="43" l="1"/>
  <c r="F20" i="43"/>
  <c r="F27" i="42"/>
  <c r="F21" i="42"/>
  <c r="E20" i="41"/>
  <c r="F26" i="41" s="1"/>
  <c r="D46" i="40"/>
  <c r="E27" i="40"/>
  <c r="E24" i="40"/>
  <c r="E21" i="40"/>
  <c r="F20" i="42" l="1"/>
  <c r="F30" i="41"/>
  <c r="F29" i="41"/>
  <c r="F23" i="41"/>
  <c r="F28" i="41"/>
  <c r="F32" i="41"/>
  <c r="F31" i="41"/>
  <c r="F22" i="41"/>
  <c r="F25" i="41"/>
  <c r="F24" i="41" s="1"/>
  <c r="E20" i="40"/>
  <c r="F31" i="40" s="1"/>
  <c r="D46" i="39"/>
  <c r="E27" i="39"/>
  <c r="E24" i="39"/>
  <c r="E21" i="39"/>
  <c r="F27" i="41" l="1"/>
  <c r="F21" i="41"/>
  <c r="F20" i="41" s="1"/>
  <c r="F22" i="40"/>
  <c r="F25" i="40"/>
  <c r="F26" i="40"/>
  <c r="F29" i="40"/>
  <c r="F32" i="40"/>
  <c r="F23" i="40"/>
  <c r="F28" i="40"/>
  <c r="F30" i="40"/>
  <c r="E20" i="39"/>
  <c r="F25" i="39" s="1"/>
  <c r="D46" i="38"/>
  <c r="E27" i="38"/>
  <c r="E24" i="38"/>
  <c r="E21" i="38"/>
  <c r="F21" i="40" l="1"/>
  <c r="F27" i="40"/>
  <c r="F24" i="40"/>
  <c r="F32" i="39"/>
  <c r="F22" i="39"/>
  <c r="F21" i="39" s="1"/>
  <c r="F28" i="39"/>
  <c r="F23" i="39"/>
  <c r="F29" i="39"/>
  <c r="F30" i="39"/>
  <c r="F31" i="39"/>
  <c r="F26" i="39"/>
  <c r="F24" i="39" s="1"/>
  <c r="E20" i="38"/>
  <c r="F32" i="38" s="1"/>
  <c r="D46" i="37"/>
  <c r="E27" i="37"/>
  <c r="E24" i="37"/>
  <c r="E21" i="37"/>
  <c r="F20" i="40" l="1"/>
  <c r="F27" i="39"/>
  <c r="F20" i="39" s="1"/>
  <c r="F23" i="38"/>
  <c r="F29" i="38"/>
  <c r="F22" i="38"/>
  <c r="F31" i="38"/>
  <c r="F25" i="38"/>
  <c r="F26" i="38"/>
  <c r="F30" i="38"/>
  <c r="F28" i="38"/>
  <c r="E20" i="37"/>
  <c r="F31" i="37" s="1"/>
  <c r="F27" i="38" l="1"/>
  <c r="F21" i="38"/>
  <c r="F24" i="38"/>
  <c r="F29" i="37"/>
  <c r="F23" i="37"/>
  <c r="F28" i="37"/>
  <c r="F22" i="37"/>
  <c r="F30" i="37"/>
  <c r="F25" i="37"/>
  <c r="F26" i="37"/>
  <c r="F32" i="37"/>
  <c r="F20" i="38" l="1"/>
  <c r="F27" i="37"/>
  <c r="F24" i="37"/>
  <c r="F21" i="37"/>
  <c r="F20" i="37" l="1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<sst xmlns="http://schemas.openxmlformats.org/spreadsheetml/2006/main" count="612" uniqueCount="55">
  <si>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</si>
  <si>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</si>
  <si>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</si>
  <si>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evropských akcií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</si>
  <si>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</si>
  <si>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</si>
  <si>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</si>
  <si>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</si>
  <si>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</si>
  <si>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</si>
  <si>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</si>
  <si>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</si>
  <si>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</si>
  <si>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</si>
  <si>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</si>
  <si>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</si>
  <si>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</si>
  <si>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</si>
  <si>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</si>
  <si>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</si>
  <si>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</si>
  <si>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</si>
  <si>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</si>
  <si>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</si>
  <si>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</si>
  <si>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</si>
  <si>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</si>
  <si>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</si>
  <si>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</si>
  <si>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</si>
  <si>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</si>
  <si>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</si>
  <si>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</si>
  <si>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</si>
  <si>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</si>
  <si>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</si>
  <si>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</si>
  <si>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CZ0008475266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</si>
  <si>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</si>
  <si>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</si>
  <si>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</si>
  <si>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</si>
  <si>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ISIN</t>
  </si>
  <si>
    <t>za období 1.1. - 31.1.2021</t>
  </si>
  <si>
    <t>za období 1.2. - 28.2.2021</t>
  </si>
  <si>
    <t>za období 1.3. - 31.3.2021</t>
  </si>
  <si>
    <t>za období 1.4. - 30.4.2021</t>
  </si>
  <si>
    <t>za období 1.5. - 31.5.2021</t>
  </si>
  <si>
    <t>za období 1.6. - 30.6.2021</t>
  </si>
  <si>
    <t>za období 1.7. - 31.7.2021</t>
  </si>
  <si>
    <t>za období 1.8. - 31.8.2021</t>
  </si>
  <si>
    <t>za období 1.9. - 30.9.2021</t>
  </si>
  <si>
    <t>za období 1.10. - 31.10.2021</t>
  </si>
  <si>
    <t>za období 1.11. - 30.11.2021</t>
  </si>
  <si>
    <t>za období 1.12. - 31.12.2021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</si>
</sst>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2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6" fillId="0" borderId="4" xfId="1" applyFont="1" applyFill="1" applyBorder="1" applyAlignment="1" applyProtection="1">
      <alignment horizontal="center"/>
      <protection hidden="1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0062940-57F7-4D3E-8ED1-494BA3C3CF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0F1872A-2537-49E0-9D67-33EF89E7A2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D015089-9F9B-4C31-9AA1-B018B60AE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906A4BA-41E4-431E-8642-F2171FDE2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BB1E375-56C5-4E52-B236-961C02D8EA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333AD6E-79E1-4406-A534-D20A511E45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B62241-6243-4B63-A5C4-9EE17D0BE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9B7924-8F3D-4DC5-9BA9-5461134C6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CC000F1-5369-4DD4-B9C9-F5FA82B7DD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265918-14DF-47B4-A222-8A617A1421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DA16D-4CF8-4955-8CF7-09F34E060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0E1BE9-67FA-4B6C-AA11-C06BD32266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647C4-F782-4042-BFB3-3F0B3B9A1CA3}">
  <sheetPr>
    <pageSetUpPr fitToPage="1"/>
  </sheetPr>
  <dimension ref="A1:H49"/>
  <sheetViews>
    <sheetView workbookViewId="0">
      <selection activeCell="F20" sqref="F2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44227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177028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14389</v>
      </c>
      <c r="F21" s="62">
        <f>(F22+F23)</f>
        <v>8.1280927310933873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14389</v>
      </c>
      <c r="F22" s="62">
        <f>E22/E20*100</f>
        <v>8.1280927310933873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161123</v>
      </c>
      <c r="F27" s="62">
        <f>+F28+F29+F30</f>
        <v>91.015545563413696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161123</v>
      </c>
      <c r="F29" s="62">
        <f>E29/$E$20*100</f>
        <v>91.015545563413696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1516</v>
      </c>
      <c r="F32" s="75">
        <f>E32/$E$20*100</f>
        <v>0.85636170549291646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43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11076330</v>
      </c>
      <c r="D40" s="92">
        <v>2656023</v>
      </c>
      <c r="E40" s="91">
        <v>9537946</v>
      </c>
      <c r="F40" s="93">
        <v>2293811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44227</v>
      </c>
      <c r="E46" s="31"/>
    </row>
    <row r="47" spans="1:6" ht="13.8" thickBot="1" x14ac:dyDescent="0.3">
      <c r="A47" s="89" t="s">
        <v>37</v>
      </c>
      <c r="B47" s="55">
        <v>1</v>
      </c>
      <c r="C47" s="105">
        <v>175974978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3FFB6-90D7-4AF9-B95C-EEF7F3A847E0}">
  <sheetPr>
    <pageSetUpPr fitToPage="1"/>
  </sheetPr>
  <dimension ref="A1:H49"/>
  <sheetViews>
    <sheetView workbookViewId="0">
      <selection activeCell="F18" sqref="F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44500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249395</v>
      </c>
      <c r="F20" s="57">
        <f>+F21+F24+F27+F32</f>
        <v>100.00000000000001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14153</v>
      </c>
      <c r="F21" s="62">
        <f>(F22+F23)</f>
        <v>5.6749333386796046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14153</v>
      </c>
      <c r="F22" s="62">
        <f>E22/E20*100</f>
        <v>5.6749333386796046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233768</v>
      </c>
      <c r="F27" s="62">
        <f>+F28+F29+F30</f>
        <v>93.734036368010592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233768</v>
      </c>
      <c r="F29" s="62">
        <f>E29/$E$20*100</f>
        <v>93.734036368010592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1474</v>
      </c>
      <c r="F32" s="75">
        <f>E32/$E$20*100</f>
        <v>0.59103029330980972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52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8425349</v>
      </c>
      <c r="D40" s="92">
        <v>6522119</v>
      </c>
      <c r="E40" s="91">
        <v>8067684</v>
      </c>
      <c r="F40" s="93">
        <v>6226957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44500</v>
      </c>
      <c r="E46" s="31"/>
    </row>
    <row r="47" spans="1:6" ht="13.8" thickBot="1" x14ac:dyDescent="0.3">
      <c r="A47" s="89" t="s">
        <v>37</v>
      </c>
      <c r="B47" s="55">
        <v>1</v>
      </c>
      <c r="C47" s="105">
        <v>245660321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48E2A-D7A9-45D4-85EA-93A0032524D2}">
  <sheetPr>
    <pageSetUpPr fitToPage="1"/>
  </sheetPr>
  <dimension ref="A1:H49"/>
  <sheetViews>
    <sheetView topLeftCell="A27" workbookViewId="0">
      <selection activeCell="D10" sqref="D1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44530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248684</v>
      </c>
      <c r="F20" s="57">
        <f>+F21+F24+F27+F32</f>
        <v>100.00000000000001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18532</v>
      </c>
      <c r="F21" s="62">
        <f>(F22+F23)</f>
        <v>7.4520274726158489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18532</v>
      </c>
      <c r="F22" s="62">
        <f>E22/E20*100</f>
        <v>7.4520274726158489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229890</v>
      </c>
      <c r="F27" s="62">
        <f>+F28+F29+F30</f>
        <v>92.442617940840591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229890</v>
      </c>
      <c r="F29" s="62">
        <f>E29/$E$20*100</f>
        <v>92.442617940840591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262</v>
      </c>
      <c r="F32" s="75">
        <f>E32/$E$20*100</f>
        <v>0.10535458654356532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53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9534122</v>
      </c>
      <c r="D40" s="92">
        <v>6135783</v>
      </c>
      <c r="E40" s="91">
        <v>9577951</v>
      </c>
      <c r="F40" s="93">
        <v>6168624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44530</v>
      </c>
      <c r="E46" s="31"/>
    </row>
    <row r="47" spans="1:6" ht="13.8" thickBot="1" x14ac:dyDescent="0.3">
      <c r="A47" s="89" t="s">
        <v>37</v>
      </c>
      <c r="B47" s="55">
        <v>1</v>
      </c>
      <c r="C47" s="105">
        <v>246330644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21BAC-BB74-488B-912F-A2D025854DD4}">
  <sheetPr>
    <pageSetUpPr fitToPage="1"/>
  </sheetPr>
  <dimension ref="A1:H49"/>
  <sheetViews>
    <sheetView tabSelected="1" workbookViewId="0">
      <selection activeCell="H6" sqref="H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44561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258257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21284</v>
      </c>
      <c r="F21" s="62">
        <f>(F22+F23)</f>
        <v>8.2414029435794589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21284</v>
      </c>
      <c r="F22" s="62">
        <f>E22/E20*100</f>
        <v>8.2414029435794589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233026</v>
      </c>
      <c r="F27" s="62">
        <f>+F28+F29+F30</f>
        <v>90.23027449401178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233026</v>
      </c>
      <c r="F29" s="62">
        <f>E29/$E$20*100</f>
        <v>90.23027449401178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3947</v>
      </c>
      <c r="F32" s="75">
        <f>E32/$E$20*100</f>
        <v>1.5283225624087633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54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10278679</v>
      </c>
      <c r="D40" s="92">
        <v>7033299</v>
      </c>
      <c r="E40" s="91">
        <v>10131285</v>
      </c>
      <c r="F40" s="93">
        <v>6939543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44561</v>
      </c>
      <c r="E46" s="31"/>
    </row>
    <row r="47" spans="1:6" ht="13.8" thickBot="1" x14ac:dyDescent="0.3">
      <c r="A47" s="89" t="s">
        <v>37</v>
      </c>
      <c r="B47" s="55">
        <v>1</v>
      </c>
      <c r="C47" s="105">
        <v>256808068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E798A-22D7-4F1B-981D-141D4D328397}">
  <sheetPr>
    <pageSetUpPr fitToPage="1"/>
  </sheetPr>
  <dimension ref="A1:H49"/>
  <sheetViews>
    <sheetView workbookViewId="0">
      <selection activeCell="G9" sqref="G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44255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179680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14650</v>
      </c>
      <c r="F21" s="62">
        <f>(F22+F23)</f>
        <v>8.1533837934105069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14650</v>
      </c>
      <c r="F22" s="62">
        <f>E22/E20*100</f>
        <v>8.1533837934105069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164055</v>
      </c>
      <c r="F27" s="62">
        <f>+F28+F29+F30</f>
        <v>91.303984861976843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164055</v>
      </c>
      <c r="F29" s="62">
        <f>E29/$E$20*100</f>
        <v>91.303984861976843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975</v>
      </c>
      <c r="F32" s="75">
        <f>E32/$E$20*100</f>
        <v>0.54263134461264473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44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7089975</v>
      </c>
      <c r="D40" s="92">
        <v>3883097</v>
      </c>
      <c r="E40" s="91">
        <v>6158424</v>
      </c>
      <c r="F40" s="93">
        <v>3360670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44255</v>
      </c>
      <c r="E46" s="31"/>
    </row>
    <row r="47" spans="1:6" ht="13.8" thickBot="1" x14ac:dyDescent="0.3">
      <c r="A47" s="89" t="s">
        <v>37</v>
      </c>
      <c r="B47" s="55">
        <v>1</v>
      </c>
      <c r="C47" s="105">
        <v>177946077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29C34-8E9E-47B8-B5BB-AE7E20321A68}">
  <sheetPr>
    <pageSetUpPr fitToPage="1"/>
  </sheetPr>
  <dimension ref="A1:H49"/>
  <sheetViews>
    <sheetView workbookViewId="0">
      <selection activeCell="G9" sqref="G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44286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192906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13972</v>
      </c>
      <c r="F21" s="62">
        <f>(F22+F23)</f>
        <v>7.2429058712533561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13972</v>
      </c>
      <c r="F22" s="62">
        <f>E22/E20*100</f>
        <v>7.2429058712533561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178026</v>
      </c>
      <c r="F27" s="62">
        <f>+F28+F29+F30</f>
        <v>92.286398556810056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178026</v>
      </c>
      <c r="F29" s="62">
        <f>E29/$E$20*100</f>
        <v>92.286398556810056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908</v>
      </c>
      <c r="F32" s="75">
        <f>E32/$E$20*100</f>
        <v>0.47069557193659084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45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7381398</v>
      </c>
      <c r="D40" s="92">
        <v>2289762</v>
      </c>
      <c r="E40" s="91">
        <v>6393628</v>
      </c>
      <c r="F40" s="93">
        <v>1984370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44286</v>
      </c>
      <c r="E46" s="31"/>
    </row>
    <row r="47" spans="1:6" ht="13.8" thickBot="1" x14ac:dyDescent="0.3">
      <c r="A47" s="89" t="s">
        <v>37</v>
      </c>
      <c r="B47" s="55">
        <v>1</v>
      </c>
      <c r="C47" s="105">
        <v>190600313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97091-E497-41AD-9C94-A3D0C53925AB}">
  <sheetPr>
    <pageSetUpPr fitToPage="1"/>
  </sheetPr>
  <dimension ref="A1:H49"/>
  <sheetViews>
    <sheetView workbookViewId="0">
      <selection activeCell="D6" sqref="D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44316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200525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11905</v>
      </c>
      <c r="F21" s="62">
        <f>(F22+F23)</f>
        <v>5.9369155965590323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11905</v>
      </c>
      <c r="F22" s="62">
        <f>E22/E20*100</f>
        <v>5.9369155965590323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186061</v>
      </c>
      <c r="F27" s="62">
        <f>+F28+F29+F30</f>
        <v>92.786934297469145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186061</v>
      </c>
      <c r="F29" s="62">
        <f>E29/$E$20*100</f>
        <v>92.786934297469145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2559</v>
      </c>
      <c r="F32" s="75">
        <f>E32/$E$20*100</f>
        <v>1.2761501059718239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46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7085724</v>
      </c>
      <c r="D40" s="92">
        <v>3301804</v>
      </c>
      <c r="E40" s="91">
        <v>6456307</v>
      </c>
      <c r="F40" s="93">
        <v>3013030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44316</v>
      </c>
      <c r="E46" s="31"/>
    </row>
    <row r="47" spans="1:6" ht="13.8" thickBot="1" x14ac:dyDescent="0.3">
      <c r="A47" s="89" t="s">
        <v>37</v>
      </c>
      <c r="B47" s="55">
        <v>1</v>
      </c>
      <c r="C47" s="105">
        <v>198171477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35052-3C4F-4A06-82BB-900B3B39FA09}">
  <sheetPr>
    <pageSetUpPr fitToPage="1"/>
  </sheetPr>
  <dimension ref="A1:H49"/>
  <sheetViews>
    <sheetView workbookViewId="0">
      <selection activeCell="F20" sqref="F2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44347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210200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12078</v>
      </c>
      <c r="F21" s="62">
        <f>(F22+F23)</f>
        <v>5.7459562321598474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12078</v>
      </c>
      <c r="F22" s="62">
        <f>E22/E20*100</f>
        <v>5.7459562321598474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193402</v>
      </c>
      <c r="F27" s="62">
        <f>+F28+F29+F30</f>
        <v>92.008563273073264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193402</v>
      </c>
      <c r="F29" s="62">
        <f>E29/$E$20*100</f>
        <v>92.008563273073264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4720</v>
      </c>
      <c r="F32" s="75">
        <f>E32/$E$20*100</f>
        <v>2.2454804947668885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47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7702793</v>
      </c>
      <c r="D40" s="92">
        <v>2627793</v>
      </c>
      <c r="E40" s="91">
        <v>7063058</v>
      </c>
      <c r="F40" s="93">
        <v>2411824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44347</v>
      </c>
      <c r="E46" s="31"/>
    </row>
    <row r="47" spans="1:6" ht="13.8" thickBot="1" x14ac:dyDescent="0.3">
      <c r="A47" s="89" t="s">
        <v>37</v>
      </c>
      <c r="B47" s="55">
        <v>1</v>
      </c>
      <c r="C47" s="105">
        <v>207339053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D8DDE-9425-4EC4-976B-84B5D20AFDF2}">
  <sheetPr>
    <pageSetUpPr fitToPage="1"/>
  </sheetPr>
  <dimension ref="A1:H49"/>
  <sheetViews>
    <sheetView workbookViewId="0">
      <selection activeCell="G11" sqref="G1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44377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220219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10725</v>
      </c>
      <c r="F21" s="62">
        <f>(F22+F23)</f>
        <v>4.8701519850694082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10725</v>
      </c>
      <c r="F22" s="62">
        <f>E22/E20*100</f>
        <v>4.8701519850694082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204717</v>
      </c>
      <c r="F27" s="62">
        <f>+F28+F29+F30</f>
        <v>92.960643722839535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204717</v>
      </c>
      <c r="F29" s="62">
        <f>E29/$E$20*100</f>
        <v>92.960643722839535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4777</v>
      </c>
      <c r="F32" s="75">
        <f>E32/$E$20*100</f>
        <v>2.1692042920910546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48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7114795</v>
      </c>
      <c r="D40" s="92">
        <v>2483429</v>
      </c>
      <c r="E40" s="91">
        <v>6729401</v>
      </c>
      <c r="F40" s="93">
        <v>2340872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44377</v>
      </c>
      <c r="E46" s="31"/>
    </row>
    <row r="47" spans="1:6" ht="13.8" thickBot="1" x14ac:dyDescent="0.3">
      <c r="A47" s="89" t="s">
        <v>37</v>
      </c>
      <c r="B47" s="55">
        <v>1</v>
      </c>
      <c r="C47" s="105">
        <v>216439636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CAF45-495B-40BE-AFFC-8517BA5C82A0}">
  <sheetPr>
    <pageSetUpPr fitToPage="1"/>
  </sheetPr>
  <dimension ref="A1:H49"/>
  <sheetViews>
    <sheetView topLeftCell="A16" workbookViewId="0">
      <selection activeCell="E33" sqref="E3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44408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232562</v>
      </c>
      <c r="F20" s="57">
        <f>+F21+F24+F27+F32</f>
        <v>100.00000000000001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12387</v>
      </c>
      <c r="F21" s="62">
        <f>(F22+F23)</f>
        <v>5.3263215830617208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12387</v>
      </c>
      <c r="F22" s="62">
        <f>E22/E20*100</f>
        <v>5.3263215830617208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215883</v>
      </c>
      <c r="F27" s="62">
        <f>+F28+F29+F30</f>
        <v>92.828149052725735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215883</v>
      </c>
      <c r="F29" s="62">
        <f>E29/$E$20*100</f>
        <v>92.828149052725735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4292</v>
      </c>
      <c r="F32" s="75">
        <f>E32/$E$20*100</f>
        <v>1.8455293642125541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49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9754534</v>
      </c>
      <c r="D40" s="92">
        <v>2811165</v>
      </c>
      <c r="E40" s="91">
        <v>9345863.4499999993</v>
      </c>
      <c r="F40" s="93">
        <v>2698998.1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44408</v>
      </c>
      <c r="E46" s="31"/>
    </row>
    <row r="47" spans="1:6" ht="13.8" thickBot="1" x14ac:dyDescent="0.3">
      <c r="A47" s="89" t="s">
        <v>37</v>
      </c>
      <c r="B47" s="55">
        <v>1</v>
      </c>
      <c r="C47" s="105">
        <v>227886464.74000001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3DE1E-AE77-4DAF-9A2C-BECE2FBF0375}">
  <sheetPr>
    <pageSetUpPr fitToPage="1"/>
  </sheetPr>
  <dimension ref="A1:H49"/>
  <sheetViews>
    <sheetView workbookViewId="0">
      <selection activeCell="E33" sqref="E3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44439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244743</v>
      </c>
      <c r="F20" s="57">
        <f>+F21+F24+F27+F32</f>
        <v>100.00000000000001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11764</v>
      </c>
      <c r="F21" s="62">
        <f>(F22+F23)</f>
        <v>4.8066747567856893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11764</v>
      </c>
      <c r="F22" s="62">
        <f>E22/E20*100</f>
        <v>4.8066747567856893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228804</v>
      </c>
      <c r="F27" s="62">
        <f>+F28+F29+F30</f>
        <v>93.487454186636597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228804</v>
      </c>
      <c r="F29" s="62">
        <f>E29/$E$20*100</f>
        <v>93.487454186636597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4175</v>
      </c>
      <c r="F32" s="75">
        <f>E32/$E$20*100</f>
        <v>1.7058710565777162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50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7808918</v>
      </c>
      <c r="D40" s="92">
        <v>2190055</v>
      </c>
      <c r="E40" s="91">
        <v>7787326</v>
      </c>
      <c r="F40" s="93">
        <v>2178163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44439</v>
      </c>
      <c r="E46" s="31"/>
    </row>
    <row r="47" spans="1:6" ht="13.8" thickBot="1" x14ac:dyDescent="0.3">
      <c r="A47" s="89" t="s">
        <v>37</v>
      </c>
      <c r="B47" s="55">
        <v>1</v>
      </c>
      <c r="C47" s="105">
        <v>239271329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E5915-0DCC-4115-BB37-AA01598CE98D}">
  <sheetPr>
    <pageSetUpPr fitToPage="1"/>
  </sheetPr>
  <dimension ref="A1:H49"/>
  <sheetViews>
    <sheetView workbookViewId="0">
      <selection activeCell="D10" sqref="D1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4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12</v>
      </c>
      <c r="B16" s="36"/>
      <c r="C16" s="36"/>
      <c r="D16" s="37"/>
      <c r="E16" s="37"/>
      <c r="F16" s="37"/>
    </row>
    <row r="17" spans="1:8" ht="13.8" thickBot="1" x14ac:dyDescent="0.3">
      <c r="A17" s="38"/>
      <c r="B17" s="38"/>
      <c r="C17" s="38"/>
      <c r="D17" s="39"/>
      <c r="E17" s="39"/>
      <c r="F17" s="39"/>
    </row>
    <row r="18" spans="1:8" ht="39.6" x14ac:dyDescent="0.3">
      <c r="A18" s="40" t="s">
        <v>13</v>
      </c>
      <c r="B18" s="41"/>
      <c r="C18" s="42"/>
      <c r="D18" s="43" t="s">
        <v>14</v>
      </c>
      <c r="E18" s="44" t="s">
        <v>15</v>
      </c>
      <c r="F18" s="45" t="s">
        <v>16</v>
      </c>
    </row>
    <row r="19" spans="1:8" ht="13.8" thickBot="1" x14ac:dyDescent="0.3">
      <c r="A19" s="46"/>
      <c r="B19" s="47"/>
      <c r="C19" s="48"/>
      <c r="D19" s="49"/>
      <c r="E19" s="50" t="s">
        <v>17</v>
      </c>
      <c r="F19" s="51">
        <v>44469</v>
      </c>
      <c r="G19" s="52"/>
    </row>
    <row r="20" spans="1:8" x14ac:dyDescent="0.25">
      <c r="A20" s="53" t="s">
        <v>18</v>
      </c>
      <c r="B20" s="54"/>
      <c r="C20" s="54"/>
      <c r="D20" s="55">
        <v>1</v>
      </c>
      <c r="E20" s="56">
        <f>E21+E24+E27+E32</f>
        <v>235978</v>
      </c>
      <c r="F20" s="57">
        <f>+F21+F24+F27+F32</f>
        <v>100</v>
      </c>
    </row>
    <row r="21" spans="1:8" x14ac:dyDescent="0.25">
      <c r="A21" s="58" t="s">
        <v>19</v>
      </c>
      <c r="B21" s="59"/>
      <c r="C21" s="59"/>
      <c r="D21" s="60">
        <v>3</v>
      </c>
      <c r="E21" s="61">
        <f>E22+E23</f>
        <v>9046</v>
      </c>
      <c r="F21" s="62">
        <f>(F22+F23)</f>
        <v>3.8334081990694049</v>
      </c>
    </row>
    <row r="22" spans="1:8" x14ac:dyDescent="0.25">
      <c r="A22" s="63" t="s">
        <v>20</v>
      </c>
      <c r="B22" s="64"/>
      <c r="C22" s="64"/>
      <c r="D22" s="60">
        <v>4</v>
      </c>
      <c r="E22" s="61">
        <v>9046</v>
      </c>
      <c r="F22" s="62">
        <f>E22/E20*100</f>
        <v>3.8334081990694049</v>
      </c>
    </row>
    <row r="23" spans="1:8" hidden="1" x14ac:dyDescent="0.25">
      <c r="A23" s="63" t="s">
        <v>21</v>
      </c>
      <c r="B23" s="64"/>
      <c r="C23" s="64"/>
      <c r="D23" s="60">
        <v>5</v>
      </c>
      <c r="E23" s="61">
        <v>0</v>
      </c>
      <c r="F23" s="62">
        <f>E23/E20*100</f>
        <v>0</v>
      </c>
    </row>
    <row r="24" spans="1:8" hidden="1" x14ac:dyDescent="0.25">
      <c r="A24" s="58" t="s">
        <v>22</v>
      </c>
      <c r="B24" s="64"/>
      <c r="C24" s="64"/>
      <c r="D24" s="60">
        <v>9</v>
      </c>
      <c r="E24" s="61">
        <f>E25+E25</f>
        <v>0</v>
      </c>
      <c r="F24" s="62">
        <f>+F25+F26</f>
        <v>0</v>
      </c>
    </row>
    <row r="25" spans="1:8" hidden="1" x14ac:dyDescent="0.25">
      <c r="A25" s="63" t="s">
        <v>23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8" hidden="1" x14ac:dyDescent="0.25">
      <c r="A26" s="63" t="s">
        <v>24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8" x14ac:dyDescent="0.25">
      <c r="A27" s="58" t="s">
        <v>25</v>
      </c>
      <c r="B27" s="64"/>
      <c r="C27" s="64"/>
      <c r="D27" s="60">
        <v>12</v>
      </c>
      <c r="E27" s="61">
        <f>E28+E29</f>
        <v>221781</v>
      </c>
      <c r="F27" s="62">
        <f>+F28+F29+F30</f>
        <v>93.983761198077787</v>
      </c>
    </row>
    <row r="28" spans="1:8" hidden="1" x14ac:dyDescent="0.25">
      <c r="A28" s="63" t="s">
        <v>26</v>
      </c>
      <c r="B28" s="64"/>
      <c r="C28" s="64"/>
      <c r="D28" s="60">
        <v>13</v>
      </c>
      <c r="E28" s="61">
        <v>0</v>
      </c>
      <c r="F28" s="62">
        <f>E28/$E$20*100</f>
        <v>0</v>
      </c>
      <c r="H28" s="65"/>
    </row>
    <row r="29" spans="1:8" x14ac:dyDescent="0.25">
      <c r="A29" s="63" t="s">
        <v>27</v>
      </c>
      <c r="B29" s="64"/>
      <c r="C29" s="64"/>
      <c r="D29" s="60">
        <v>14</v>
      </c>
      <c r="E29" s="61">
        <v>221781</v>
      </c>
      <c r="F29" s="62">
        <f>E29/$E$20*100</f>
        <v>93.983761198077787</v>
      </c>
      <c r="H29" s="65"/>
    </row>
    <row r="30" spans="1:8" hidden="1" x14ac:dyDescent="0.25">
      <c r="A30" s="63" t="s">
        <v>28</v>
      </c>
      <c r="B30" s="64"/>
      <c r="C30" s="64"/>
      <c r="D30" s="60">
        <v>15</v>
      </c>
      <c r="E30" s="61">
        <v>0</v>
      </c>
      <c r="F30" s="62">
        <f t="shared" ref="F30:F31" si="0">E30/$E$20*100</f>
        <v>0</v>
      </c>
    </row>
    <row r="31" spans="1:8" hidden="1" x14ac:dyDescent="0.25">
      <c r="A31" s="66" t="s">
        <v>29</v>
      </c>
      <c r="B31" s="67"/>
      <c r="C31" s="67"/>
      <c r="D31" s="68">
        <v>24</v>
      </c>
      <c r="E31" s="69">
        <v>0</v>
      </c>
      <c r="F31" s="70">
        <f t="shared" si="0"/>
        <v>0</v>
      </c>
    </row>
    <row r="32" spans="1:8" ht="13.8" thickBot="1" x14ac:dyDescent="0.3">
      <c r="A32" s="71" t="s">
        <v>30</v>
      </c>
      <c r="B32" s="72"/>
      <c r="C32" s="72"/>
      <c r="D32" s="73">
        <v>24</v>
      </c>
      <c r="E32" s="74">
        <v>5151</v>
      </c>
      <c r="F32" s="75">
        <f>E32/$E$20*100</f>
        <v>2.1828306028528086</v>
      </c>
    </row>
    <row r="33" spans="1:6" x14ac:dyDescent="0.25">
      <c r="A33" s="76"/>
      <c r="B33" s="77"/>
      <c r="C33" s="77"/>
      <c r="D33" s="78"/>
      <c r="E33" s="79"/>
      <c r="F33" s="80"/>
    </row>
    <row r="34" spans="1:6" x14ac:dyDescent="0.25">
      <c r="A34" s="76"/>
      <c r="B34" s="77"/>
      <c r="C34" s="77"/>
      <c r="D34" s="78"/>
      <c r="E34" s="79"/>
      <c r="F34" s="80"/>
    </row>
    <row r="35" spans="1:6" ht="15.6" x14ac:dyDescent="0.25">
      <c r="A35" s="81" t="s">
        <v>31</v>
      </c>
      <c r="B35" s="82"/>
      <c r="C35" s="82"/>
      <c r="D35" s="82"/>
      <c r="E35" s="82"/>
      <c r="F35" s="82"/>
    </row>
    <row r="36" spans="1:6" ht="13.8" thickBot="1" x14ac:dyDescent="0.3">
      <c r="B36" s="83"/>
      <c r="C36" s="83"/>
      <c r="D36" s="84"/>
      <c r="E36" s="85"/>
      <c r="F36" s="86"/>
    </row>
    <row r="37" spans="1:6" x14ac:dyDescent="0.25">
      <c r="A37" s="107" t="s">
        <v>32</v>
      </c>
      <c r="B37" s="110" t="s">
        <v>14</v>
      </c>
      <c r="C37" s="113" t="s">
        <v>33</v>
      </c>
      <c r="D37" s="114"/>
      <c r="E37" s="113" t="s">
        <v>34</v>
      </c>
      <c r="F37" s="114"/>
    </row>
    <row r="38" spans="1:6" x14ac:dyDescent="0.25">
      <c r="A38" s="108"/>
      <c r="B38" s="111"/>
      <c r="C38" s="87" t="s">
        <v>35</v>
      </c>
      <c r="D38" s="88" t="s">
        <v>36</v>
      </c>
      <c r="E38" s="87" t="s">
        <v>35</v>
      </c>
      <c r="F38" s="88" t="s">
        <v>36</v>
      </c>
    </row>
    <row r="39" spans="1:6" ht="13.8" thickBot="1" x14ac:dyDescent="0.3">
      <c r="A39" s="109"/>
      <c r="B39" s="112"/>
      <c r="C39" s="115" t="s">
        <v>51</v>
      </c>
      <c r="D39" s="115"/>
      <c r="E39" s="115"/>
      <c r="F39" s="116"/>
    </row>
    <row r="40" spans="1:6" ht="13.8" thickBot="1" x14ac:dyDescent="0.3">
      <c r="A40" s="89" t="s">
        <v>37</v>
      </c>
      <c r="B40" s="90">
        <v>1</v>
      </c>
      <c r="C40" s="91">
        <v>10990804</v>
      </c>
      <c r="D40" s="92">
        <v>3461852</v>
      </c>
      <c r="E40" s="91">
        <v>10897444</v>
      </c>
      <c r="F40" s="93">
        <v>3424845</v>
      </c>
    </row>
    <row r="41" spans="1:6" x14ac:dyDescent="0.25">
      <c r="A41" s="76"/>
      <c r="B41" s="83"/>
      <c r="C41" s="94"/>
      <c r="D41" s="94"/>
      <c r="E41" s="94"/>
      <c r="F41" s="94"/>
    </row>
    <row r="43" spans="1:6" ht="15.6" x14ac:dyDescent="0.25">
      <c r="A43" s="81" t="s">
        <v>38</v>
      </c>
      <c r="B43" s="83"/>
      <c r="C43" s="83"/>
      <c r="D43" s="84"/>
      <c r="E43" s="85"/>
    </row>
    <row r="44" spans="1:6" ht="13.8" thickBot="1" x14ac:dyDescent="0.3">
      <c r="A44" s="76"/>
      <c r="B44" s="83"/>
      <c r="C44" s="95"/>
      <c r="D44" s="95"/>
    </row>
    <row r="45" spans="1:6" x14ac:dyDescent="0.25">
      <c r="A45" s="117" t="s">
        <v>32</v>
      </c>
      <c r="B45" s="119" t="s">
        <v>14</v>
      </c>
      <c r="C45" s="120" t="s">
        <v>39</v>
      </c>
      <c r="D45" s="121"/>
      <c r="E45" s="96"/>
    </row>
    <row r="46" spans="1:6" ht="13.8" thickBot="1" x14ac:dyDescent="0.3">
      <c r="A46" s="118"/>
      <c r="B46" s="112"/>
      <c r="C46" s="97" t="s">
        <v>40</v>
      </c>
      <c r="D46" s="98">
        <f>F19</f>
        <v>44469</v>
      </c>
      <c r="E46" s="31"/>
    </row>
    <row r="47" spans="1:6" ht="13.8" thickBot="1" x14ac:dyDescent="0.3">
      <c r="A47" s="89" t="s">
        <v>37</v>
      </c>
      <c r="B47" s="55">
        <v>1</v>
      </c>
      <c r="C47" s="105">
        <v>234503651</v>
      </c>
      <c r="D47" s="106"/>
      <c r="E47" s="99"/>
    </row>
    <row r="49" spans="1:6" ht="52.8" x14ac:dyDescent="0.3">
      <c r="A49" s="100" t="s">
        <v>41</v>
      </c>
      <c r="B49" s="101"/>
      <c r="C49" s="101"/>
      <c r="D49" s="102"/>
      <c r="E49" s="102"/>
      <c r="F49" s="103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2022-01-07T10:19:04Z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2020-11-24T10:26:21Z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28b3e018-5bbd-4d18-a0b4-6e730ca3c553</vt:lpwstr>
  </property>
  <property fmtid="{D5CDD505-2E9C-101B-9397-08002B2CF9AE}" pid="8" name="MSIP_Label_2a6524ed-fb1a-49fd-bafe-15c5e5ffd047_ContentBits">
    <vt:lpwstr>0</vt:lpwstr>
  </property>
</Properties>
</file>