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69FCB81A-233F-4BB6-98F3-B412B8A5D403}" xr6:coauthVersionLast="45" xr6:coauthVersionMax="45" xr10:uidLastSave="{00000000-0000-0000-0000-000000000000}"/>
  <bookViews>
    <workbookView xWindow="-108" yWindow="-108" windowWidth="23256" windowHeight="12576" tabRatio="845" firstSheet="9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7" r:id="rId11"/>
    <sheet name="prosinec 2020" sheetId="3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38" l="1"/>
  <c r="E22" i="38"/>
  <c r="E21" i="38" s="1"/>
  <c r="F30" i="38" l="1"/>
  <c r="F44" i="38"/>
  <c r="F36" i="38"/>
  <c r="F37" i="38"/>
  <c r="F33" i="38"/>
  <c r="F23" i="38"/>
  <c r="F35" i="38"/>
  <c r="F32" i="38"/>
  <c r="F31" i="38" s="1"/>
  <c r="F27" i="38"/>
  <c r="F25" i="38" s="1"/>
  <c r="F24" i="38"/>
  <c r="F34" i="38"/>
  <c r="F26" i="38"/>
  <c r="F29" i="38"/>
  <c r="F43" i="38"/>
  <c r="E25" i="37"/>
  <c r="E22" i="37"/>
  <c r="E21" i="37" s="1"/>
  <c r="F22" i="38" l="1"/>
  <c r="F28" i="38"/>
  <c r="F38" i="38"/>
  <c r="F42" i="38"/>
  <c r="F39" i="38"/>
  <c r="F40" i="38"/>
  <c r="F41" i="38"/>
  <c r="F44" i="37"/>
  <c r="F37" i="37"/>
  <c r="F43" i="37"/>
  <c r="F34" i="37"/>
  <c r="F40" i="37"/>
  <c r="F36" i="37"/>
  <c r="F26" i="37"/>
  <c r="F42" i="37"/>
  <c r="F33" i="37"/>
  <c r="F41" i="37"/>
  <c r="F32" i="37"/>
  <c r="F24" i="37"/>
  <c r="F23" i="37"/>
  <c r="F39" i="37"/>
  <c r="F30" i="37"/>
  <c r="F38" i="37"/>
  <c r="F27" i="37"/>
  <c r="F29" i="37"/>
  <c r="F35" i="37"/>
  <c r="E25" i="35"/>
  <c r="E22" i="35"/>
  <c r="F21" i="38" l="1"/>
  <c r="F22" i="37"/>
  <c r="F31" i="37"/>
  <c r="F28" i="37"/>
  <c r="F25" i="37"/>
  <c r="E21" i="35"/>
  <c r="F43" i="35" s="1"/>
  <c r="E25" i="34"/>
  <c r="E22" i="34"/>
  <c r="E21" i="34" s="1"/>
  <c r="F21" i="37" l="1"/>
  <c r="F24" i="35"/>
  <c r="F29" i="35"/>
  <c r="F28" i="35" s="1"/>
  <c r="F40" i="35"/>
  <c r="F33" i="35"/>
  <c r="F41" i="35"/>
  <c r="F26" i="35"/>
  <c r="F36" i="35"/>
  <c r="F44" i="35"/>
  <c r="F32" i="35"/>
  <c r="F39" i="35"/>
  <c r="F37" i="35"/>
  <c r="F42" i="35"/>
  <c r="F30" i="35"/>
  <c r="F27" i="35"/>
  <c r="F25" i="35" s="1"/>
  <c r="F38" i="35"/>
  <c r="F35" i="35"/>
  <c r="F23" i="35"/>
  <c r="F22" i="35" s="1"/>
  <c r="F34" i="35"/>
  <c r="F36" i="34"/>
  <c r="F42" i="34"/>
  <c r="F34" i="34"/>
  <c r="F26" i="34"/>
  <c r="F41" i="34"/>
  <c r="F33" i="34"/>
  <c r="F40" i="34"/>
  <c r="F32" i="34"/>
  <c r="F23" i="34"/>
  <c r="F43" i="34"/>
  <c r="F35" i="34"/>
  <c r="F38" i="34"/>
  <c r="F27" i="34"/>
  <c r="F39" i="34"/>
  <c r="F24" i="34"/>
  <c r="F30" i="34"/>
  <c r="F37" i="34"/>
  <c r="F29" i="34"/>
  <c r="F44" i="34"/>
  <c r="E25" i="33"/>
  <c r="E22" i="33"/>
  <c r="F31" i="35" l="1"/>
  <c r="F21" i="35"/>
  <c r="F22" i="34"/>
  <c r="F31" i="34"/>
  <c r="F25" i="34"/>
  <c r="F28" i="34"/>
  <c r="E21" i="33"/>
  <c r="F43" i="33" s="1"/>
  <c r="E25" i="32"/>
  <c r="E22" i="32"/>
  <c r="E21" i="32" s="1"/>
  <c r="F21" i="34" l="1"/>
  <c r="F36" i="33"/>
  <c r="F42" i="33"/>
  <c r="F29" i="33"/>
  <c r="F38" i="33"/>
  <c r="F44" i="33"/>
  <c r="F40" i="33"/>
  <c r="F24" i="33"/>
  <c r="F33" i="33"/>
  <c r="F34" i="33"/>
  <c r="F37" i="33"/>
  <c r="F27" i="33"/>
  <c r="F25" i="33" s="1"/>
  <c r="F23" i="33"/>
  <c r="F41" i="33"/>
  <c r="F35" i="33"/>
  <c r="F32" i="33"/>
  <c r="F31" i="33" s="1"/>
  <c r="F39" i="33"/>
  <c r="F30" i="33"/>
  <c r="F26" i="33"/>
  <c r="F42" i="32"/>
  <c r="F34" i="32"/>
  <c r="F26" i="32"/>
  <c r="F32" i="32"/>
  <c r="F39" i="32"/>
  <c r="F24" i="32"/>
  <c r="F38" i="32"/>
  <c r="F30" i="32"/>
  <c r="F23" i="32"/>
  <c r="F29" i="32"/>
  <c r="F44" i="32"/>
  <c r="F36" i="32"/>
  <c r="F43" i="32"/>
  <c r="F35" i="32"/>
  <c r="F27" i="32"/>
  <c r="F41" i="32"/>
  <c r="F33" i="32"/>
  <c r="F40" i="32"/>
  <c r="F37" i="32"/>
  <c r="E25" i="31"/>
  <c r="E22" i="31"/>
  <c r="E21" i="31" s="1"/>
  <c r="F44" i="31" s="1"/>
  <c r="F22" i="33" l="1"/>
  <c r="F28" i="33"/>
  <c r="F21" i="33"/>
  <c r="F25" i="32"/>
  <c r="F28" i="32"/>
  <c r="F22" i="32"/>
  <c r="F31" i="32"/>
  <c r="F26" i="31"/>
  <c r="F30" i="31"/>
  <c r="F34" i="31"/>
  <c r="F38" i="31"/>
  <c r="F42" i="31"/>
  <c r="F24" i="31"/>
  <c r="F27" i="31"/>
  <c r="F35" i="31"/>
  <c r="F39" i="31"/>
  <c r="F43" i="31"/>
  <c r="F29" i="31"/>
  <c r="F33" i="31"/>
  <c r="F37" i="31"/>
  <c r="F41" i="31"/>
  <c r="F23" i="31"/>
  <c r="F32" i="31"/>
  <c r="F31" i="31" s="1"/>
  <c r="F36" i="31"/>
  <c r="F40" i="31"/>
  <c r="E25" i="30"/>
  <c r="E22" i="30"/>
  <c r="F21" i="32" l="1"/>
  <c r="F22" i="31"/>
  <c r="F28" i="31"/>
  <c r="F25" i="31"/>
  <c r="E21" i="30"/>
  <c r="F40" i="30" s="1"/>
  <c r="F21" i="31" l="1"/>
  <c r="F27" i="30"/>
  <c r="F34" i="30"/>
  <c r="F41" i="30"/>
  <c r="F35" i="30"/>
  <c r="F23" i="30"/>
  <c r="F33" i="30"/>
  <c r="F38" i="30"/>
  <c r="F44" i="30"/>
  <c r="F29" i="30"/>
  <c r="F26" i="30"/>
  <c r="F42" i="30"/>
  <c r="F39" i="30"/>
  <c r="F36" i="30"/>
  <c r="F32" i="30"/>
  <c r="F37" i="30"/>
  <c r="F30" i="30"/>
  <c r="F24" i="30"/>
  <c r="F43" i="30"/>
  <c r="E25" i="29"/>
  <c r="E22" i="29"/>
  <c r="F22" i="30" l="1"/>
  <c r="F31" i="30"/>
  <c r="F25" i="30"/>
  <c r="F28" i="30"/>
  <c r="E21" i="29"/>
  <c r="F44" i="29" s="1"/>
  <c r="F27" i="29"/>
  <c r="F35" i="29"/>
  <c r="F36" i="29"/>
  <c r="F40" i="29"/>
  <c r="E25" i="28"/>
  <c r="E22" i="28"/>
  <c r="F37" i="29" l="1"/>
  <c r="F33" i="29"/>
  <c r="F32" i="29"/>
  <c r="F31" i="29" s="1"/>
  <c r="F29" i="29"/>
  <c r="F28" i="29" s="1"/>
  <c r="F34" i="29"/>
  <c r="F24" i="29"/>
  <c r="F22" i="29" s="1"/>
  <c r="F42" i="29"/>
  <c r="F30" i="29"/>
  <c r="F23" i="29"/>
  <c r="F43" i="29"/>
  <c r="F26" i="29"/>
  <c r="F38" i="29"/>
  <c r="E21" i="28"/>
  <c r="F33" i="28" s="1"/>
  <c r="F39" i="29"/>
  <c r="F41" i="29"/>
  <c r="F21" i="30"/>
  <c r="F25" i="29"/>
  <c r="F40" i="28"/>
  <c r="F36" i="28"/>
  <c r="F32" i="28"/>
  <c r="F27" i="28"/>
  <c r="F24" i="28"/>
  <c r="F42" i="28"/>
  <c r="F38" i="28"/>
  <c r="F37" i="28"/>
  <c r="F29" i="28"/>
  <c r="E25" i="27"/>
  <c r="E22" i="27"/>
  <c r="F35" i="28" l="1"/>
  <c r="F26" i="28"/>
  <c r="F39" i="28"/>
  <c r="F41" i="28"/>
  <c r="F44" i="28"/>
  <c r="F30" i="28"/>
  <c r="F28" i="28" s="1"/>
  <c r="F43" i="28"/>
  <c r="F23" i="28"/>
  <c r="F22" i="28" s="1"/>
  <c r="E21" i="27"/>
  <c r="F34" i="27" s="1"/>
  <c r="F34" i="28"/>
  <c r="F31" i="28" s="1"/>
  <c r="F21" i="29"/>
  <c r="F25" i="28"/>
  <c r="F42" i="27"/>
  <c r="F38" i="27"/>
  <c r="F26" i="27"/>
  <c r="F23" i="27"/>
  <c r="F41" i="27"/>
  <c r="F37" i="27"/>
  <c r="F33" i="27"/>
  <c r="F29" i="27"/>
  <c r="F40" i="27"/>
  <c r="F36" i="27"/>
  <c r="F32" i="27"/>
  <c r="F43" i="27"/>
  <c r="F39" i="27"/>
  <c r="F35" i="27"/>
  <c r="F27" i="27"/>
  <c r="E25" i="26"/>
  <c r="E22" i="26"/>
  <c r="E21" i="26" s="1"/>
  <c r="F43" i="26" s="1"/>
  <c r="F30" i="27" l="1"/>
  <c r="F21" i="28"/>
  <c r="F24" i="27"/>
  <c r="F44" i="27"/>
  <c r="F25" i="27"/>
  <c r="F31" i="27"/>
  <c r="F28" i="27"/>
  <c r="F22" i="27"/>
  <c r="F23" i="26"/>
  <c r="F26" i="26"/>
  <c r="F30" i="26"/>
  <c r="F32" i="26"/>
  <c r="F34" i="26"/>
  <c r="F36" i="26"/>
  <c r="F38" i="26"/>
  <c r="F40" i="26"/>
  <c r="F42" i="26"/>
  <c r="F44" i="26"/>
  <c r="F24" i="26"/>
  <c r="F27" i="26"/>
  <c r="F29" i="26"/>
  <c r="F33" i="26"/>
  <c r="F35" i="26"/>
  <c r="F37" i="26"/>
  <c r="F39" i="26"/>
  <c r="F41" i="26"/>
  <c r="F21" i="27" l="1"/>
  <c r="F25" i="26"/>
  <c r="F28" i="26"/>
  <c r="F22" i="26"/>
  <c r="F31" i="26"/>
  <c r="F21" i="26" l="1"/>
</calcChain>
</file>

<file path=xl/sharedStrings.xml><?xml version="1.0" encoding="utf-8"?>
<sst xmlns="http://schemas.openxmlformats.org/spreadsheetml/2006/main" count="672" uniqueCount="63">
  <si>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</si>
  <si>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</si>
  <si>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</si>
  <si>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 xml:space="preserve">Raiffeisen realitní fond </t>
  </si>
  <si>
    <t>ISIN</t>
  </si>
  <si>
    <t>CZ0008475100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</si>
  <si>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</si>
  <si>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</si>
  <si>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</si>
  <si>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</si>
  <si>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</si>
  <si>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</si>
  <si>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</si>
  <si>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</si>
  <si>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</si>
  <si>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</si>
  <si>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</si>
  <si>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</si>
  <si>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</si>
  <si>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</si>
  <si>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</si>
  <si>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</si>
  <si>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</si>
  <si>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</si>
  <si>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</si>
  <si>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nebankovními subjekty - splatné na požádání</t>
  </si>
  <si>
    <t>Pohledávky za nebankovními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</si>
  <si>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</si>
  <si>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</si>
  <si>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</si>
  <si>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</si>
  <si>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</si>
  <si>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</si>
  <si>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</si>
  <si>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vlivem</t>
  </si>
  <si>
    <t>Účasti s podstatním vlivem - v bankách</t>
  </si>
  <si>
    <t>Účasti s rozhodujícím vlivem</t>
  </si>
  <si>
    <t>Účasti s rozhodujícím vlivem - v bankách</t>
  </si>
  <si>
    <t>Dlouhodobý nehmotný majetek</t>
  </si>
  <si>
    <t>z toho zřizovací výdaje</t>
  </si>
  <si>
    <t>z toho goodwill</t>
  </si>
  <si>
    <t>Dlouhodobý hmotný majetek</t>
  </si>
  <si>
    <t>z toho pozemky a budovy pro provozní činnost</t>
  </si>
  <si>
    <t>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</si>
  <si>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</si>
  <si>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</si>
  <si>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</si>
  <si>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</si>
  <si>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</si>
  <si>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</si>
  <si>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</si>
  <si>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- 31.1.2020</t>
  </si>
  <si>
    <t>za období 1.2. - 29.2.2020</t>
  </si>
  <si>
    <t>za období 1.3. - 31.3.2020</t>
  </si>
  <si>
    <t>za období 1.4. - 30.4.2020</t>
  </si>
  <si>
    <t>za období 1.5. - 31.5.2020</t>
  </si>
  <si>
    <t>za období 1.6. - 30.6.2020</t>
  </si>
  <si>
    <t>za období 1.7. - 31.7.2020</t>
  </si>
  <si>
    <t>za období 1.8. - 31.8.2020</t>
  </si>
  <si>
    <t>za období 1.9. - 30.9.2020</t>
  </si>
  <si>
    <t>za období 1.10. - 31.10.2020</t>
  </si>
  <si>
    <t>za období 1.11. - 30.11.2020</t>
  </si>
  <si>
    <t>za období 1.12.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</si>
</sst>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9"/>
      <name val="Arial"/>
      <family val="2"/>
    </font>
    <font>
      <b/>
      <sz val="12"/>
      <name val="Arial CE"/>
      <family val="2"/>
      <charset val="238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9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6" fillId="0" borderId="0" xfId="0" applyFont="1" applyFill="1" applyBorder="1" applyAlignment="1" applyProtection="1">
      <alignment horizontal="left" vertical="center"/>
      <protection hidden="1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/>
    </xf>
    <xf numFmtId="0" fontId="9" fillId="0" borderId="0" xfId="1" applyFont="1" applyBorder="1" applyAlignment="1">
      <alignment horizontal="left" vertical="center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Fill="1" applyBorder="1" applyAlignment="1">
      <alignment vertical="center"/>
    </xf>
    <xf numFmtId="4" fontId="4" fillId="0" borderId="23" xfId="1" applyNumberFormat="1" applyFont="1" applyFill="1" applyBorder="1" applyAlignment="1" applyProtection="1">
      <alignment horizontal="right" vertical="center" wrapText="1" indent="2"/>
    </xf>
    <xf numFmtId="3" fontId="1" fillId="0" borderId="0" xfId="1" applyNumberFormat="1" applyFill="1"/>
    <xf numFmtId="0" fontId="1" fillId="0" borderId="24" xfId="1" applyFont="1" applyFill="1" applyBorder="1" applyAlignment="1">
      <alignment vertical="center"/>
    </xf>
    <xf numFmtId="3" fontId="4" fillId="0" borderId="25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6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7" xfId="1" applyFont="1" applyFill="1" applyBorder="1" applyAlignment="1">
      <alignment horizontal="left" vertical="center" indent="2"/>
    </xf>
    <xf numFmtId="0" fontId="1" fillId="0" borderId="28" xfId="1" applyFont="1" applyFill="1" applyBorder="1" applyAlignment="1">
      <alignment horizontal="left" vertical="center" indent="1"/>
    </xf>
    <xf numFmtId="0" fontId="1" fillId="0" borderId="29" xfId="1" applyFont="1" applyFill="1" applyBorder="1" applyAlignment="1">
      <alignment vertical="center"/>
    </xf>
    <xf numFmtId="0" fontId="18" fillId="0" borderId="30" xfId="1" applyFont="1" applyFill="1" applyBorder="1" applyAlignment="1" applyProtection="1">
      <alignment horizontal="center" vertical="center" wrapText="1"/>
    </xf>
    <xf numFmtId="3" fontId="4" fillId="0" borderId="3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Fill="1" applyBorder="1" applyAlignment="1">
      <alignment vertical="center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ill="1" applyBorder="1"/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5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7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4" fontId="10" fillId="0" borderId="0" xfId="1" applyNumberFormat="1" applyFont="1" applyFill="1" applyBorder="1" applyAlignment="1" applyProtection="1">
      <alignment vertical="center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39" xfId="1" applyFont="1" applyFill="1" applyBorder="1" applyAlignment="1">
      <alignment horizontal="left" vertical="center" indent="2"/>
    </xf>
    <xf numFmtId="0" fontId="18" fillId="0" borderId="40" xfId="1" applyFont="1" applyFill="1" applyBorder="1" applyAlignment="1" applyProtection="1">
      <alignment horizontal="center" vertical="center" wrapText="1"/>
    </xf>
    <xf numFmtId="3" fontId="4" fillId="0" borderId="5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38" xfId="1" applyNumberFormat="1" applyFill="1" applyBorder="1" applyAlignment="1">
      <alignment horizontal="right" indent="1"/>
    </xf>
    <xf numFmtId="3" fontId="1" fillId="0" borderId="2" xfId="1" applyNumberFormat="1" applyFill="1" applyBorder="1" applyAlignment="1">
      <alignment horizontal="right" indent="1"/>
    </xf>
    <xf numFmtId="3" fontId="1" fillId="0" borderId="3" xfId="1" applyNumberFormat="1" applyFill="1" applyBorder="1" applyAlignment="1">
      <alignment horizontal="right" indent="1"/>
    </xf>
    <xf numFmtId="4" fontId="4" fillId="0" borderId="41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Fill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3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4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6" xfId="1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CE2A1B-E259-4A42-AE45-1E893D6BB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53780CF-1ED4-4FC8-8760-A72B3F169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8AB5E53-8CD2-4056-8E26-6E4EBC011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topLeftCell="A16" workbookViewId="0">
      <selection activeCell="H13" sqref="H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2"/>
      <c r="F13" s="112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43861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1914797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701041</v>
      </c>
      <c r="F22" s="68">
        <f>+F23+F24</f>
        <v>36.611766155890152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89947</v>
      </c>
      <c r="F23" s="71">
        <f>E23/E21*100</f>
        <v>4.6974692356422123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611094</v>
      </c>
      <c r="F24" s="71">
        <f>E24/E21*100</f>
        <v>31.914296920247942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505158</v>
      </c>
      <c r="F25" s="68">
        <f>F27+F26</f>
        <v>26.38180444193301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505158</v>
      </c>
      <c r="F27" s="68">
        <f>E27/E21*100</f>
        <v>26.38180444193301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ht="13.8" thickBot="1" x14ac:dyDescent="0.3">
      <c r="A37" s="77" t="s">
        <v>36</v>
      </c>
      <c r="B37" s="78"/>
      <c r="C37" s="78"/>
      <c r="D37" s="79">
        <v>17</v>
      </c>
      <c r="E37" s="80">
        <v>708598</v>
      </c>
      <c r="F37" s="81">
        <f>E37/$E$21*100</f>
        <v>37.006429402176835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1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8" hidden="1" thickBot="1" x14ac:dyDescent="0.3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51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2249751</v>
      </c>
      <c r="E53" s="108">
        <v>0</v>
      </c>
      <c r="F53" s="110">
        <v>2469327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32468-AA14-410A-8080-ED332309C1CE}">
  <sheetPr>
    <pageSetUpPr fitToPage="1"/>
  </sheetPr>
  <dimension ref="A1:H58"/>
  <sheetViews>
    <sheetView topLeftCell="A13" workbookViewId="0">
      <selection activeCell="F23" sqref="F2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1"/>
      <c r="F13" s="121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44135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2454384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1151747</v>
      </c>
      <c r="F22" s="68">
        <f>+F23+F24</f>
        <v>46.926112621333907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44798</v>
      </c>
      <c r="F23" s="71">
        <f>E23/E21*100</f>
        <v>1.8252237628667722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1106949</v>
      </c>
      <c r="F24" s="71">
        <f>E24/E21*100</f>
        <v>45.100888858467137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518552</v>
      </c>
      <c r="F25" s="68">
        <f>F27+F26</f>
        <v>21.127582318007288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518552</v>
      </c>
      <c r="F27" s="68">
        <f>E27/E21*100</f>
        <v>21.127582318007288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783969</v>
      </c>
      <c r="F37" s="68">
        <f>E37/$E$21*100</f>
        <v>31.941578823851525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1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116</v>
      </c>
      <c r="F44" s="81">
        <f>E44/$E$21*100</f>
        <v>4.7262368072803606E-3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60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6214097</v>
      </c>
      <c r="E53" s="108">
        <v>0</v>
      </c>
      <c r="F53" s="110">
        <v>7013230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EA708-DB64-4E94-A2EB-E16B5E4805AC}">
  <sheetPr>
    <pageSetUpPr fitToPage="1"/>
  </sheetPr>
  <dimension ref="A1:H58"/>
  <sheetViews>
    <sheetView topLeftCell="A47" workbookViewId="0">
      <selection activeCell="F23" sqref="F2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2"/>
      <c r="F13" s="122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44165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2472851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1169146</v>
      </c>
      <c r="F22" s="68">
        <f>+F23+F24</f>
        <v>47.279274003973555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469358</v>
      </c>
      <c r="F23" s="71">
        <f>E23/E21*100</f>
        <v>18.980439986072756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699788</v>
      </c>
      <c r="F24" s="71">
        <f>E24/E21*100</f>
        <v>28.298834017900798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518589</v>
      </c>
      <c r="F25" s="68">
        <f>F27+F26</f>
        <v>20.971299928705772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518589</v>
      </c>
      <c r="F27" s="68">
        <f>E27/E21*100</f>
        <v>20.971299928705772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767078</v>
      </c>
      <c r="F37" s="68">
        <f>E37/$E$21*100</f>
        <v>31.01998462503402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1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18038</v>
      </c>
      <c r="F44" s="81">
        <f>E44/$E$21*100</f>
        <v>0.72944144228665619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61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8631930</v>
      </c>
      <c r="E53" s="108">
        <v>0</v>
      </c>
      <c r="F53" s="110">
        <v>9757534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DFFF5-EE6A-4785-9A2E-90B29458179B}">
  <sheetPr>
    <pageSetUpPr fitToPage="1"/>
  </sheetPr>
  <dimension ref="A1:H58"/>
  <sheetViews>
    <sheetView tabSelected="1" workbookViewId="0">
      <selection activeCell="I9" sqref="I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3"/>
      <c r="F13" s="123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44196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2479942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1154363</v>
      </c>
      <c r="F22" s="68">
        <f>+F23+F24</f>
        <v>46.547983783491716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455012</v>
      </c>
      <c r="F23" s="71">
        <f>E23/E21*100</f>
        <v>18.347687163651408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699351</v>
      </c>
      <c r="F24" s="71">
        <f>E24/E21*100</f>
        <v>28.200296619840305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537334</v>
      </c>
      <c r="F25" s="68">
        <f>F27+F26</f>
        <v>21.6672002812969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537334</v>
      </c>
      <c r="F27" s="68">
        <f>E27/E21*100</f>
        <v>21.6672002812969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771299</v>
      </c>
      <c r="F37" s="68">
        <f>E37/$E$21*100</f>
        <v>31.101493502670628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16946</v>
      </c>
      <c r="F44" s="81">
        <f>E44/$E$21*100</f>
        <v>0.68332243254076108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62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4358461</v>
      </c>
      <c r="E53" s="108">
        <v>0</v>
      </c>
      <c r="F53" s="110">
        <v>4951648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8"/>
  <sheetViews>
    <sheetView topLeftCell="A57" workbookViewId="0">
      <selection activeCell="G20" sqref="G2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3"/>
      <c r="F13" s="113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43890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1916782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700412</v>
      </c>
      <c r="F22" s="68">
        <f>+F23+F24</f>
        <v>36.541035965487993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40216</v>
      </c>
      <c r="F23" s="71">
        <f>E23/E21*100</f>
        <v>2.0980998360794292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660196</v>
      </c>
      <c r="F24" s="71">
        <f>E24/E21*100</f>
        <v>34.442936129408565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505194</v>
      </c>
      <c r="F25" s="68">
        <f>F27+F26</f>
        <v>26.356361860660211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505194</v>
      </c>
      <c r="F27" s="68">
        <f>E27/E21*100</f>
        <v>26.356361860660211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ht="13.8" thickBot="1" x14ac:dyDescent="0.3">
      <c r="A37" s="77" t="s">
        <v>36</v>
      </c>
      <c r="B37" s="78"/>
      <c r="C37" s="78"/>
      <c r="D37" s="79">
        <v>17</v>
      </c>
      <c r="E37" s="80">
        <v>711176</v>
      </c>
      <c r="F37" s="81">
        <f>E37/$E$21*100</f>
        <v>37.1026021738518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1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8" hidden="1" thickBot="1" x14ac:dyDescent="0.3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52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3764375</v>
      </c>
      <c r="E53" s="108">
        <v>0</v>
      </c>
      <c r="F53" s="110">
        <v>4137425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8"/>
  <sheetViews>
    <sheetView topLeftCell="A13" workbookViewId="0">
      <selection activeCell="H14" sqref="H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4"/>
      <c r="F13" s="114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43921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1950555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692836</v>
      </c>
      <c r="F22" s="68">
        <f>+F23+F24</f>
        <v>35.5199417601657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32619</v>
      </c>
      <c r="F23" s="71">
        <f>E23/E21*100</f>
        <v>1.6722932703768927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660217</v>
      </c>
      <c r="F24" s="71">
        <f>E24/E21*100</f>
        <v>33.84764848978881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506118</v>
      </c>
      <c r="F25" s="68">
        <f>F27+F26</f>
        <v>25.947384206033668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506118</v>
      </c>
      <c r="F27" s="68">
        <f>E27/E21*100</f>
        <v>25.947384206033668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ht="13.8" thickBot="1" x14ac:dyDescent="0.3">
      <c r="A37" s="77" t="s">
        <v>36</v>
      </c>
      <c r="B37" s="78"/>
      <c r="C37" s="78"/>
      <c r="D37" s="79">
        <v>17</v>
      </c>
      <c r="E37" s="80">
        <v>751601</v>
      </c>
      <c r="F37" s="81">
        <f>E37/$E$21*100</f>
        <v>38.532674033800632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1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8" hidden="1" thickBot="1" x14ac:dyDescent="0.3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53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3333979</v>
      </c>
      <c r="E53" s="108">
        <v>0</v>
      </c>
      <c r="F53" s="110">
        <v>3668044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8"/>
  <sheetViews>
    <sheetView topLeftCell="A16" workbookViewId="0">
      <selection activeCell="F15" sqref="F1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5"/>
      <c r="F13" s="115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43951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1948590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679665</v>
      </c>
      <c r="F22" s="68">
        <f>+F23+F24</f>
        <v>34.879836189244529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59642</v>
      </c>
      <c r="F23" s="71">
        <f>E23/E21*100</f>
        <v>3.0607772799819353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620023</v>
      </c>
      <c r="F24" s="71">
        <f>E24/E21*100</f>
        <v>31.819058909262594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514495</v>
      </c>
      <c r="F25" s="68">
        <f>F27+F26</f>
        <v>26.403450700249927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514495</v>
      </c>
      <c r="F27" s="68">
        <f>E27/E21*100</f>
        <v>26.403450700249927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754429</v>
      </c>
      <c r="F37" s="68">
        <f>E37/$E$21*100</f>
        <v>38.71666179134656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1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</v>
      </c>
      <c r="F44" s="81">
        <f>E44/$E$21*100</f>
        <v>5.1319158981622607E-5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54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22253446</v>
      </c>
      <c r="E53" s="108">
        <v>0</v>
      </c>
      <c r="F53" s="110">
        <v>24977268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58"/>
  <sheetViews>
    <sheetView workbookViewId="0">
      <selection activeCell="H59" sqref="H5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6"/>
      <c r="F13" s="116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43982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1968641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697839</v>
      </c>
      <c r="F22" s="68">
        <f>+F23+F24</f>
        <v>35.447753043851066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27826</v>
      </c>
      <c r="F23" s="71">
        <f>E23/E21*100</f>
        <v>1.4134623834411657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670013</v>
      </c>
      <c r="F24" s="71">
        <f>E24/E21*100</f>
        <v>34.034290660409901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513650</v>
      </c>
      <c r="F25" s="68">
        <f>F27+F26</f>
        <v>26.091603293845857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513650</v>
      </c>
      <c r="F27" s="68">
        <f>E27/E21*100</f>
        <v>26.091603293845857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757114</v>
      </c>
      <c r="F37" s="68">
        <f>E37/$E$21*100</f>
        <v>38.458713396703615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1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38</v>
      </c>
      <c r="F44" s="81">
        <f>E44/$E$21*100</f>
        <v>1.9302655994668403E-3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55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38508298</v>
      </c>
      <c r="D53" s="109">
        <v>2029426</v>
      </c>
      <c r="E53" s="108">
        <v>43256371</v>
      </c>
      <c r="F53" s="110">
        <v>2279654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58"/>
  <sheetViews>
    <sheetView workbookViewId="0">
      <selection activeCell="G25" sqref="G2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7"/>
      <c r="F13" s="117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44012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2132778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868269</v>
      </c>
      <c r="F22" s="68">
        <f>+F23+F24</f>
        <v>40.710706880884928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23017</v>
      </c>
      <c r="F23" s="71">
        <f>E23/E21*100</f>
        <v>1.0792028049801714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845252</v>
      </c>
      <c r="F24" s="71">
        <f>E24/E21*100</f>
        <v>39.631504075904758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518398</v>
      </c>
      <c r="F25" s="68">
        <f>F27+F26</f>
        <v>24.30623346639922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518398</v>
      </c>
      <c r="F27" s="68">
        <f>E27/E21*100</f>
        <v>24.30623346639922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745991</v>
      </c>
      <c r="F37" s="68">
        <f>E37/$E$21*100</f>
        <v>34.977433188076773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1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120</v>
      </c>
      <c r="F44" s="81">
        <f>E44/$E$21*100</f>
        <v>5.6264646390763598E-3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56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154944228</v>
      </c>
      <c r="D53" s="109">
        <v>1133301</v>
      </c>
      <c r="E53" s="108">
        <v>174188301.12</v>
      </c>
      <c r="F53" s="110">
        <v>1274056.98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58"/>
  <sheetViews>
    <sheetView topLeftCell="A44" workbookViewId="0">
      <selection activeCell="I13" sqref="I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8"/>
      <c r="F13" s="118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44043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2450950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1187979</v>
      </c>
      <c r="F22" s="68">
        <f>+F23+F24</f>
        <v>48.470144229788453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60881</v>
      </c>
      <c r="F23" s="71">
        <f>E23/E21*100</f>
        <v>2.4839756012974559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1127098</v>
      </c>
      <c r="F24" s="71">
        <f>E24/E21*100</f>
        <v>45.986168628490994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518437</v>
      </c>
      <c r="F25" s="68">
        <f>F27+F26</f>
        <v>21.152491890899448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518437</v>
      </c>
      <c r="F27" s="68">
        <f>E27/E21*100</f>
        <v>21.152491890899448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733725</v>
      </c>
      <c r="F37" s="68">
        <f>E37/$E$21*100</f>
        <v>29.936351210755014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1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10809</v>
      </c>
      <c r="F44" s="81">
        <f>E44/$E$21*100</f>
        <v>0.44101266855709009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57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280460663</v>
      </c>
      <c r="D53" s="109">
        <v>3866230</v>
      </c>
      <c r="E53" s="108">
        <v>313863527.97000003</v>
      </c>
      <c r="F53" s="110">
        <v>4326698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58"/>
  <sheetViews>
    <sheetView topLeftCell="A37" workbookViewId="0">
      <selection activeCell="F67" sqref="F6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9"/>
      <c r="F13" s="119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44074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2458823</v>
      </c>
      <c r="F21" s="63">
        <f>+F22+F28+F31+F44+F25+F37+F35</f>
        <v>99.999999999999986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1193925</v>
      </c>
      <c r="F22" s="68">
        <f>+F23+F24</f>
        <v>48.556768828012423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51761</v>
      </c>
      <c r="F23" s="71">
        <f>E23/E21*100</f>
        <v>2.1051128934453596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1142164</v>
      </c>
      <c r="F24" s="71">
        <f>E24/E21*100</f>
        <v>46.451655934567064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518476</v>
      </c>
      <c r="F25" s="68">
        <f>F27+F26</f>
        <v>21.086349037730653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518476</v>
      </c>
      <c r="F27" s="68">
        <f>E27/E21*100</f>
        <v>21.086349037730653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735948</v>
      </c>
      <c r="F37" s="68">
        <f>E37/$E$21*100</f>
        <v>29.93090596598454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1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10474</v>
      </c>
      <c r="F44" s="81">
        <f>E44/$E$21*100</f>
        <v>0.42597616827238072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58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2617494</v>
      </c>
      <c r="D53" s="109">
        <v>9308204</v>
      </c>
      <c r="E53" s="108">
        <v>2933164</v>
      </c>
      <c r="F53" s="110">
        <v>10430773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8"/>
  <sheetViews>
    <sheetView workbookViewId="0">
      <selection activeCell="D69" sqref="D6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0"/>
      <c r="F13" s="120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44104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2466719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1170207</v>
      </c>
      <c r="F22" s="68">
        <f>+F23+F24</f>
        <v>47.439817830891968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39039</v>
      </c>
      <c r="F23" s="71">
        <f>E23/E21*100</f>
        <v>1.5826285847719175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1131168</v>
      </c>
      <c r="F24" s="71">
        <f>E24/E21*100</f>
        <v>45.857189246120051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518513</v>
      </c>
      <c r="F25" s="68">
        <f>F27+F26</f>
        <v>21.020351324978645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518513</v>
      </c>
      <c r="F27" s="68">
        <f>E27/E21*100</f>
        <v>21.020351324978645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777920</v>
      </c>
      <c r="F37" s="68">
        <f>E37/$E$21*100</f>
        <v>31.536628209374477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1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79</v>
      </c>
      <c r="F44" s="81">
        <f>E44/$E$21*100</f>
        <v>3.2026347549112808E-3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59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9945982</v>
      </c>
      <c r="E53" s="108">
        <v>0</v>
      </c>
      <c r="F53" s="110">
        <v>11154419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2021-01-20T10:52:07Z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2020-11-24T10:35:02Z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0b1c3c0c-ab82-4514-8a7e-0b0025e9d6cf</vt:lpwstr>
  </property>
  <property fmtid="{D5CDD505-2E9C-101B-9397-08002B2CF9AE}" pid="8" name="MSIP_Label_2a6524ed-fb1a-49fd-bafe-15c5e5ffd047_ContentBits">
    <vt:lpwstr>0</vt:lpwstr>
  </property>
</Properties>
</file>