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E05AC961-A2ED-46C0-A222-80E7A589B64E}" xr6:coauthVersionLast="46" xr6:coauthVersionMax="46" xr10:uidLastSave="{00000000-0000-0000-0000-000000000000}"/>
  <bookViews>
    <workbookView xWindow="-108" yWindow="-108" windowWidth="23256" windowHeight="12576" tabRatio="845" firstSheet="8" activeTab="11" xr2:uid="{00000000-000D-0000-FFFF-FFFF00000000}"/>
  </bookViews>
  <sheets>
    <sheet name="leden 2021" sheetId="38" r:id="rId1"/>
    <sheet name="únor 2021" sheetId="39" r:id="rId2"/>
    <sheet name="březen 2021" sheetId="40" r:id="rId3"/>
    <sheet name="duben 2021" sheetId="41" r:id="rId4"/>
    <sheet name="květen 2021" sheetId="42" r:id="rId5"/>
    <sheet name="červen 2021" sheetId="43" r:id="rId6"/>
    <sheet name="červenec 2021" sheetId="44" r:id="rId7"/>
    <sheet name="srpen 2021" sheetId="45" r:id="rId8"/>
    <sheet name="září 2021" sheetId="46" r:id="rId9"/>
    <sheet name="říjen 2021" sheetId="47" r:id="rId10"/>
    <sheet name="listopad 2021" sheetId="48" r:id="rId11"/>
    <sheet name="prosinec 2021" sheetId="49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49" l="1"/>
  <c r="E22" i="49"/>
  <c r="E25" i="48"/>
  <c r="E22" i="48"/>
  <c r="E25" i="47"/>
  <c r="E22" i="47"/>
  <c r="E25" i="46"/>
  <c r="E22" i="46"/>
  <c r="E21" i="49" l="1"/>
  <c r="F42" i="49" s="1"/>
  <c r="E21" i="48"/>
  <c r="F38" i="48" s="1"/>
  <c r="E21" i="47"/>
  <c r="F38" i="47" s="1"/>
  <c r="E21" i="46"/>
  <c r="F42" i="46" s="1"/>
  <c r="E25" i="45"/>
  <c r="E22" i="45"/>
  <c r="F23" i="49" l="1"/>
  <c r="F36" i="49"/>
  <c r="F30" i="49"/>
  <c r="F24" i="49"/>
  <c r="F35" i="49"/>
  <c r="F38" i="49"/>
  <c r="F39" i="49"/>
  <c r="F37" i="49"/>
  <c r="F32" i="49"/>
  <c r="F43" i="49"/>
  <c r="F27" i="49"/>
  <c r="F40" i="49"/>
  <c r="F26" i="49"/>
  <c r="F44" i="49"/>
  <c r="F33" i="49"/>
  <c r="F34" i="49"/>
  <c r="F29" i="49"/>
  <c r="F41" i="49"/>
  <c r="F39" i="48"/>
  <c r="F35" i="48"/>
  <c r="F30" i="48"/>
  <c r="F34" i="48"/>
  <c r="F23" i="48"/>
  <c r="F26" i="48"/>
  <c r="F40" i="48"/>
  <c r="F27" i="48"/>
  <c r="F37" i="48"/>
  <c r="F29" i="48"/>
  <c r="F42" i="48"/>
  <c r="F44" i="48"/>
  <c r="F43" i="48"/>
  <c r="F24" i="48"/>
  <c r="F41" i="48"/>
  <c r="F32" i="48"/>
  <c r="F36" i="48"/>
  <c r="F33" i="48"/>
  <c r="F25" i="48"/>
  <c r="F33" i="47"/>
  <c r="F41" i="47"/>
  <c r="F44" i="47"/>
  <c r="F43" i="47"/>
  <c r="F29" i="47"/>
  <c r="F40" i="47"/>
  <c r="F26" i="47"/>
  <c r="F42" i="47"/>
  <c r="F23" i="47"/>
  <c r="F36" i="47"/>
  <c r="F30" i="47"/>
  <c r="F34" i="47"/>
  <c r="F37" i="47"/>
  <c r="F24" i="47"/>
  <c r="F39" i="47"/>
  <c r="F27" i="47"/>
  <c r="F25" i="47" s="1"/>
  <c r="F32" i="47"/>
  <c r="F35" i="47"/>
  <c r="F24" i="46"/>
  <c r="F41" i="46"/>
  <c r="F44" i="46"/>
  <c r="F35" i="46"/>
  <c r="F36" i="46"/>
  <c r="F23" i="46"/>
  <c r="F30" i="46"/>
  <c r="F39" i="46"/>
  <c r="F33" i="46"/>
  <c r="F40" i="46"/>
  <c r="F43" i="46"/>
  <c r="F27" i="46"/>
  <c r="F32" i="46"/>
  <c r="F26" i="46"/>
  <c r="F29" i="46"/>
  <c r="F34" i="46"/>
  <c r="F38" i="46"/>
  <c r="F37" i="46"/>
  <c r="E21" i="45"/>
  <c r="F40" i="45" s="1"/>
  <c r="E25" i="44"/>
  <c r="E22" i="44"/>
  <c r="F25" i="49" l="1"/>
  <c r="F28" i="49"/>
  <c r="F31" i="49"/>
  <c r="F22" i="49"/>
  <c r="F31" i="48"/>
  <c r="F22" i="48"/>
  <c r="F28" i="48"/>
  <c r="F22" i="47"/>
  <c r="F31" i="47"/>
  <c r="F28" i="47"/>
  <c r="F28" i="46"/>
  <c r="F22" i="46"/>
  <c r="F25" i="46"/>
  <c r="F31" i="46"/>
  <c r="F29" i="45"/>
  <c r="F41" i="45"/>
  <c r="F26" i="45"/>
  <c r="F42" i="45"/>
  <c r="F37" i="45"/>
  <c r="F30" i="45"/>
  <c r="F38" i="45"/>
  <c r="F34" i="45"/>
  <c r="F23" i="45"/>
  <c r="F27" i="45"/>
  <c r="F35" i="45"/>
  <c r="F43" i="45"/>
  <c r="F39" i="45"/>
  <c r="F24" i="45"/>
  <c r="F36" i="45"/>
  <c r="F32" i="45"/>
  <c r="F33" i="45"/>
  <c r="F44" i="45"/>
  <c r="F25" i="45"/>
  <c r="E21" i="44"/>
  <c r="F42" i="44" s="1"/>
  <c r="E25" i="43"/>
  <c r="E22" i="43"/>
  <c r="F21" i="49" l="1"/>
  <c r="F21" i="48"/>
  <c r="F21" i="47"/>
  <c r="F21" i="46"/>
  <c r="F31" i="45"/>
  <c r="F28" i="45"/>
  <c r="F22" i="45"/>
  <c r="F21" i="45" s="1"/>
  <c r="F39" i="44"/>
  <c r="F33" i="44"/>
  <c r="F36" i="44"/>
  <c r="F44" i="44"/>
  <c r="F29" i="44"/>
  <c r="F23" i="44"/>
  <c r="F30" i="44"/>
  <c r="F38" i="44"/>
  <c r="F27" i="44"/>
  <c r="F32" i="44"/>
  <c r="F37" i="44"/>
  <c r="F41" i="44"/>
  <c r="F40" i="44"/>
  <c r="F26" i="44"/>
  <c r="F35" i="44"/>
  <c r="F34" i="44"/>
  <c r="F31" i="44" s="1"/>
  <c r="F43" i="44"/>
  <c r="F24" i="44"/>
  <c r="E21" i="43"/>
  <c r="F42" i="43" s="1"/>
  <c r="E25" i="42"/>
  <c r="E22" i="42"/>
  <c r="E21" i="42" s="1"/>
  <c r="F28" i="44" l="1"/>
  <c r="F22" i="44"/>
  <c r="F25" i="44"/>
  <c r="F44" i="43"/>
  <c r="F29" i="43"/>
  <c r="F37" i="43"/>
  <c r="F41" i="43"/>
  <c r="F23" i="43"/>
  <c r="F35" i="43"/>
  <c r="F40" i="43"/>
  <c r="F32" i="43"/>
  <c r="F34" i="43"/>
  <c r="F33" i="43"/>
  <c r="F30" i="43"/>
  <c r="F27" i="43"/>
  <c r="F38" i="43"/>
  <c r="F26" i="43"/>
  <c r="F43" i="43"/>
  <c r="F24" i="43"/>
  <c r="F36" i="43"/>
  <c r="F39" i="43"/>
  <c r="F44" i="42"/>
  <c r="F36" i="42"/>
  <c r="F43" i="42"/>
  <c r="F35" i="42"/>
  <c r="F27" i="42"/>
  <c r="F42" i="42"/>
  <c r="F34" i="42"/>
  <c r="F26" i="42"/>
  <c r="F41" i="42"/>
  <c r="F33" i="42"/>
  <c r="F24" i="42"/>
  <c r="F40" i="42"/>
  <c r="F32" i="42"/>
  <c r="F39" i="42"/>
  <c r="F29" i="42"/>
  <c r="F38" i="42"/>
  <c r="F30" i="42"/>
  <c r="F23" i="42"/>
  <c r="F37" i="42"/>
  <c r="E25" i="41"/>
  <c r="E22" i="41"/>
  <c r="F21" i="44" l="1"/>
  <c r="F31" i="43"/>
  <c r="F22" i="43"/>
  <c r="F25" i="43"/>
  <c r="F28" i="43"/>
  <c r="F31" i="42"/>
  <c r="F28" i="42"/>
  <c r="F25" i="42"/>
  <c r="F22" i="42"/>
  <c r="E21" i="41"/>
  <c r="F44" i="41" s="1"/>
  <c r="E25" i="40"/>
  <c r="E22" i="40"/>
  <c r="F21" i="43" l="1"/>
  <c r="F21" i="42"/>
  <c r="F34" i="41"/>
  <c r="F38" i="41"/>
  <c r="F27" i="41"/>
  <c r="F24" i="41"/>
  <c r="F35" i="41"/>
  <c r="F39" i="41"/>
  <c r="F29" i="41"/>
  <c r="F41" i="41"/>
  <c r="F30" i="41"/>
  <c r="F36" i="41"/>
  <c r="F37" i="41"/>
  <c r="F42" i="41"/>
  <c r="F26" i="41"/>
  <c r="F40" i="41"/>
  <c r="F32" i="41"/>
  <c r="F33" i="41"/>
  <c r="F23" i="41"/>
  <c r="F43" i="41"/>
  <c r="E21" i="40"/>
  <c r="F44" i="40" s="1"/>
  <c r="E25" i="39"/>
  <c r="E22" i="39"/>
  <c r="F22" i="41" l="1"/>
  <c r="F31" i="41"/>
  <c r="F28" i="41"/>
  <c r="F25" i="41"/>
  <c r="F32" i="40"/>
  <c r="F34" i="40"/>
  <c r="F39" i="40"/>
  <c r="F26" i="40"/>
  <c r="F24" i="40"/>
  <c r="F37" i="40"/>
  <c r="F42" i="40"/>
  <c r="F41" i="40"/>
  <c r="F30" i="40"/>
  <c r="F28" i="40" s="1"/>
  <c r="F40" i="40"/>
  <c r="F36" i="40"/>
  <c r="F43" i="40"/>
  <c r="F33" i="40"/>
  <c r="F29" i="40"/>
  <c r="F35" i="40"/>
  <c r="F38" i="40"/>
  <c r="F27" i="40"/>
  <c r="F23" i="40"/>
  <c r="E21" i="39"/>
  <c r="F42" i="39" s="1"/>
  <c r="E25" i="38"/>
  <c r="E22" i="38"/>
  <c r="F21" i="41" l="1"/>
  <c r="F25" i="40"/>
  <c r="F31" i="40"/>
  <c r="F22" i="40"/>
  <c r="F29" i="39"/>
  <c r="F37" i="39"/>
  <c r="F38" i="39"/>
  <c r="F44" i="39"/>
  <c r="F32" i="39"/>
  <c r="F40" i="39"/>
  <c r="F23" i="39"/>
  <c r="F35" i="39"/>
  <c r="F30" i="39"/>
  <c r="F33" i="39"/>
  <c r="F27" i="39"/>
  <c r="F41" i="39"/>
  <c r="F39" i="39"/>
  <c r="F26" i="39"/>
  <c r="F43" i="39"/>
  <c r="F34" i="39"/>
  <c r="F36" i="39"/>
  <c r="F24" i="39"/>
  <c r="E21" i="38"/>
  <c r="F30" i="38" s="1"/>
  <c r="F21" i="40" l="1"/>
  <c r="F25" i="39"/>
  <c r="F28" i="39"/>
  <c r="F22" i="39"/>
  <c r="F31" i="39"/>
  <c r="F23" i="38"/>
  <c r="F43" i="38"/>
  <c r="F32" i="38"/>
  <c r="F35" i="38"/>
  <c r="F37" i="38"/>
  <c r="F29" i="38"/>
  <c r="F28" i="38" s="1"/>
  <c r="F33" i="38"/>
  <c r="F26" i="38"/>
  <c r="F34" i="38"/>
  <c r="F36" i="38"/>
  <c r="F24" i="38"/>
  <c r="F44" i="38"/>
  <c r="F27" i="38"/>
  <c r="F38" i="38"/>
  <c r="F42" i="38"/>
  <c r="F39" i="38"/>
  <c r="F40" i="38"/>
  <c r="F41" i="38"/>
  <c r="F21" i="39" l="1"/>
  <c r="F22" i="38"/>
  <c r="F31" i="38"/>
  <c r="F25" i="38"/>
  <c r="F21" i="38" l="1"/>
</calcChain>
</file>

<file path=xl/sharedStrings.xml><?xml version="1.0" encoding="utf-8"?>
<sst xmlns="http://schemas.openxmlformats.org/spreadsheetml/2006/main" count="672" uniqueCount="63">
  <si>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</si>
  <si>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</si>
  <si>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</si>
  <si>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 xml:space="preserve">Raiffeisen realitní fond </t>
  </si>
  <si>
    <t>ISIN</t>
  </si>
  <si>
    <t>CZ0008475100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</si>
  <si>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</si>
  <si>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</si>
  <si>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</si>
  <si>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</si>
  <si>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</si>
  <si>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</si>
  <si>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</si>
  <si>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</si>
  <si>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</si>
  <si>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</si>
  <si>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</si>
  <si>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</si>
  <si>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</si>
  <si>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</si>
  <si>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</si>
  <si>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</si>
  <si>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</si>
  <si>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</si>
  <si>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</si>
  <si>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nebankovními subjekty - splatné na požádání</t>
  </si>
  <si>
    <t>Pohledávky za nebankovními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</si>
  <si>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</si>
  <si>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</si>
  <si>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</si>
  <si>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</si>
  <si>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</si>
  <si>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</si>
  <si>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</si>
  <si>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vlivem</t>
  </si>
  <si>
    <t>Účasti s podstatním vlivem - v bankách</t>
  </si>
  <si>
    <t>Účasti s rozhodujícím vlivem</t>
  </si>
  <si>
    <t>Účasti s rozhodujícím vlivem - v bankách</t>
  </si>
  <si>
    <t>Dlouhodobý nehmotný majetek</t>
  </si>
  <si>
    <t>z toho zřizovací výdaje</t>
  </si>
  <si>
    <t>z toho goodwill</t>
  </si>
  <si>
    <t>Dlouhodobý hmotný majetek</t>
  </si>
  <si>
    <t>z toho pozemky a budovy pro provozní činnost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</si>
  <si>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</si>
  <si>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</si>
  <si>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</si>
  <si>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</si>
  <si>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</si>
  <si>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</si>
  <si>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</si>
  <si>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</si>
  <si>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</si>
  <si>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</si>
  <si>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</si>
  <si>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</si>
  <si>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</si>
  <si>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</si>
  <si>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</si>
  <si>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</si>
  <si>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</si>
  <si>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1.10. - 31.10.2021</t>
  </si>
  <si>
    <t>za období 1.11.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</si>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</sst>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9"/>
      <name val="Arial"/>
      <family val="2"/>
    </font>
    <font>
      <b/>
      <sz val="12"/>
      <name val="Arial CE"/>
      <family val="2"/>
      <charset val="238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6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6" fillId="0" borderId="0" xfId="0" applyFont="1" applyFill="1" applyBorder="1" applyAlignment="1" applyProtection="1">
      <alignment horizontal="left" vertical="center"/>
      <protection hidden="1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9" fillId="0" borderId="0" xfId="1" applyFont="1" applyBorder="1" applyAlignment="1">
      <alignment horizontal="left" vertical="center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Fill="1" applyBorder="1" applyAlignment="1">
      <alignment vertical="center"/>
    </xf>
    <xf numFmtId="4" fontId="4" fillId="0" borderId="23" xfId="1" applyNumberFormat="1" applyFont="1" applyFill="1" applyBorder="1" applyAlignment="1" applyProtection="1">
      <alignment horizontal="right" vertical="center" wrapText="1" indent="2"/>
    </xf>
    <xf numFmtId="3" fontId="1" fillId="0" borderId="0" xfId="1" applyNumberFormat="1" applyFill="1"/>
    <xf numFmtId="0" fontId="1" fillId="0" borderId="24" xfId="1" applyFont="1" applyFill="1" applyBorder="1" applyAlignment="1">
      <alignment vertical="center"/>
    </xf>
    <xf numFmtId="3" fontId="4" fillId="0" borderId="25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6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7" xfId="1" applyFont="1" applyFill="1" applyBorder="1" applyAlignment="1">
      <alignment horizontal="left" vertical="center" indent="2"/>
    </xf>
    <xf numFmtId="0" fontId="1" fillId="0" borderId="28" xfId="1" applyFont="1" applyFill="1" applyBorder="1" applyAlignment="1">
      <alignment horizontal="left" vertical="center" indent="1"/>
    </xf>
    <xf numFmtId="0" fontId="1" fillId="0" borderId="29" xfId="1" applyFont="1" applyFill="1" applyBorder="1" applyAlignment="1">
      <alignment vertical="center"/>
    </xf>
    <xf numFmtId="0" fontId="18" fillId="0" borderId="30" xfId="1" applyFont="1" applyFill="1" applyBorder="1" applyAlignment="1" applyProtection="1">
      <alignment horizontal="center" vertical="center" wrapText="1"/>
    </xf>
    <xf numFmtId="3" fontId="4" fillId="0" borderId="3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Fill="1" applyBorder="1" applyAlignment="1">
      <alignment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ill="1" applyBorder="1"/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5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7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4" fontId="10" fillId="0" borderId="0" xfId="1" applyNumberFormat="1" applyFont="1" applyFill="1" applyBorder="1" applyAlignment="1" applyProtection="1">
      <alignment vertical="center" wrapText="1"/>
    </xf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39" xfId="1" applyFont="1" applyFill="1" applyBorder="1" applyAlignment="1">
      <alignment horizontal="left" vertical="center" indent="2"/>
    </xf>
    <xf numFmtId="0" fontId="18" fillId="0" borderId="40" xfId="1" applyFont="1" applyFill="1" applyBorder="1" applyAlignment="1" applyProtection="1">
      <alignment horizontal="center" vertical="center" wrapText="1"/>
    </xf>
    <xf numFmtId="3" fontId="4" fillId="0" borderId="5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38" xfId="1" applyNumberFormat="1" applyFill="1" applyBorder="1" applyAlignment="1">
      <alignment horizontal="right" indent="1"/>
    </xf>
    <xf numFmtId="3" fontId="1" fillId="0" borderId="2" xfId="1" applyNumberFormat="1" applyFill="1" applyBorder="1" applyAlignment="1">
      <alignment horizontal="right" indent="1"/>
    </xf>
    <xf numFmtId="3" fontId="1" fillId="0" borderId="3" xfId="1" applyNumberFormat="1" applyFill="1" applyBorder="1" applyAlignment="1">
      <alignment horizontal="right" indent="1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1" fillId="0" borderId="0" xfId="1" applyBorder="1" applyAlignment="1">
      <alignment horizontal="left" wrapText="1"/>
    </xf>
    <xf numFmtId="0" fontId="9" fillId="0" borderId="0" xfId="1" applyFont="1" applyFill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3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4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6" xfId="1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AB5E53-8CD2-4056-8E26-6E4EBC0117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47759B-1C9D-48E1-85BC-A62C2B319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7B53DE-490F-4E2E-9662-195CCEDF0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90C2AFA-36EE-4F79-94A6-ACDB21DF5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F03CFC-3CBC-446E-9666-BF0FBE72B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18F99E-DE18-4CD4-A953-591D4811D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CD14E18-3C67-4BDD-853E-32E162231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09F0DA-AB19-4523-9F3F-03F3241190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6AA78F-BB28-4BBD-B41A-8783946A32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A0C7B4-65BC-4921-812F-CCB65F5F6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EBCD1D-F390-4295-8825-67BABC492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7DB114-8275-48B9-BFC0-B1FD606DC7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DFFF5-EE6A-4785-9A2E-90B29458179B}">
  <sheetPr>
    <pageSetUpPr fitToPage="1"/>
  </sheetPr>
  <dimension ref="A1:H58"/>
  <sheetViews>
    <sheetView workbookViewId="0">
      <selection activeCell="C8" sqref="C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2"/>
      <c r="F13" s="112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44227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2487330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1156588</v>
      </c>
      <c r="F22" s="68">
        <f>+F23+F24</f>
        <v>46.499177833258955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78455</v>
      </c>
      <c r="F23" s="71">
        <f>E23/E21*100</f>
        <v>3.154185411666325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1078133</v>
      </c>
      <c r="F24" s="71">
        <f>E24/E21*100</f>
        <v>43.344992421592629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537373</v>
      </c>
      <c r="F25" s="68">
        <f>F27+F26</f>
        <v>21.604411155737278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537373</v>
      </c>
      <c r="F27" s="68">
        <f>E27/E21*100</f>
        <v>21.604411155737278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769997</v>
      </c>
      <c r="F37" s="68">
        <f>E37/$E$21*100</f>
        <v>30.956768904809572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23372</v>
      </c>
      <c r="F44" s="81">
        <f>E44/$E$21*100</f>
        <v>0.93964210619419219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51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4403482</v>
      </c>
      <c r="E53" s="108">
        <v>0</v>
      </c>
      <c r="F53" s="110">
        <v>5048152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5DE63-3330-4FFB-82D6-809A4FA1E8CF}">
  <sheetPr>
    <pageSetUpPr fitToPage="1"/>
  </sheetPr>
  <dimension ref="A1:H58"/>
  <sheetViews>
    <sheetView workbookViewId="0">
      <selection activeCell="H56" sqref="H5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1"/>
      <c r="F13" s="121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44500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2991683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982662</v>
      </c>
      <c r="F22" s="68">
        <f>+F23+F24</f>
        <v>32.846461339653963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62314</v>
      </c>
      <c r="F23" s="71">
        <f>E23/E21*100</f>
        <v>2.0829078481911352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920348</v>
      </c>
      <c r="F24" s="71">
        <f>E24/E21*100</f>
        <v>30.763553491462829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892968</v>
      </c>
      <c r="F25" s="68">
        <f>F27+F26</f>
        <v>29.848349574470291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892968</v>
      </c>
      <c r="F27" s="68">
        <f>E27/E21*100</f>
        <v>29.848349574470291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1115690</v>
      </c>
      <c r="F37" s="68">
        <f>E37/$E$21*100</f>
        <v>37.293055447385306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363</v>
      </c>
      <c r="F44" s="81">
        <f>E44/$E$21*100</f>
        <v>1.2133638490441669E-2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60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8410099</v>
      </c>
      <c r="E53" s="108">
        <v>0</v>
      </c>
      <c r="F53" s="110">
        <v>9844020.8800000008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267E3-4810-4233-8C61-FA8D847BEFAA}">
  <sheetPr>
    <pageSetUpPr fitToPage="1"/>
  </sheetPr>
  <dimension ref="A1:H58"/>
  <sheetViews>
    <sheetView topLeftCell="A25" workbookViewId="0">
      <selection activeCell="E12" sqref="E12:F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2"/>
      <c r="F13" s="122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44530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2981477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1016161</v>
      </c>
      <c r="F22" s="68">
        <f>+F23+F24</f>
        <v>34.082469863091347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49754</v>
      </c>
      <c r="F23" s="71">
        <f>E23/E21*100</f>
        <v>1.6687702102011857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966407</v>
      </c>
      <c r="F24" s="71">
        <f>E24/E21*100</f>
        <v>32.413699652890159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851071</v>
      </c>
      <c r="F25" s="68">
        <f>F27+F26</f>
        <v>28.545281415888834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851071</v>
      </c>
      <c r="F27" s="68">
        <f>E27/E21*100</f>
        <v>28.545281415888834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1113838</v>
      </c>
      <c r="F37" s="68">
        <f>E37/$E$21*100</f>
        <v>37.358597768823977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407</v>
      </c>
      <c r="F44" s="81">
        <f>E44/$E$21*100</f>
        <v>1.365095219584119E-2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61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3701998</v>
      </c>
      <c r="E53" s="108">
        <v>0</v>
      </c>
      <c r="F53" s="110">
        <v>4382055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BFC74-E736-4E11-815F-5FA38D8CA913}">
  <sheetPr>
    <pageSetUpPr fitToPage="1"/>
  </sheetPr>
  <dimension ref="A1:H58"/>
  <sheetViews>
    <sheetView tabSelected="1"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3"/>
      <c r="F13" s="123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44561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2988053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1012150</v>
      </c>
      <c r="F22" s="68">
        <f>+F23+F24</f>
        <v>33.873227817578872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53927</v>
      </c>
      <c r="F23" s="71">
        <f>E23/E21*100</f>
        <v>1.8047537978744019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958223</v>
      </c>
      <c r="F24" s="71">
        <f>E24/E21*100</f>
        <v>32.068474019704468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789802</v>
      </c>
      <c r="F25" s="68">
        <f>F27+F26</f>
        <v>26.431994345481826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789802</v>
      </c>
      <c r="F27" s="68">
        <f>E27/E21*100</f>
        <v>26.431994345481826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1166207</v>
      </c>
      <c r="F37" s="68">
        <f>E37/$E$21*100</f>
        <v>39.028993126962611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19894</v>
      </c>
      <c r="F44" s="81">
        <f>E44/$E$21*100</f>
        <v>0.66578470997669725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62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11778081</v>
      </c>
      <c r="E53" s="108">
        <v>0</v>
      </c>
      <c r="F53" s="110">
        <v>13969982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0866E-68D3-40C2-803C-1B89B46FF52A}">
  <sheetPr>
    <pageSetUpPr fitToPage="1"/>
  </sheetPr>
  <dimension ref="A1:H58"/>
  <sheetViews>
    <sheetView topLeftCell="A53" workbookViewId="0">
      <selection activeCell="G54" sqref="G5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3"/>
      <c r="F13" s="113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44255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2482231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1148446</v>
      </c>
      <c r="F22" s="68">
        <f>+F23+F24</f>
        <v>46.26668509095245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50247</v>
      </c>
      <c r="F23" s="71">
        <f>E23/E21*100</f>
        <v>2.0242676849978913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1098199</v>
      </c>
      <c r="F24" s="71">
        <f>E24/E21*100</f>
        <v>44.242417405954562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537408</v>
      </c>
      <c r="F25" s="68">
        <f>F27+F26</f>
        <v>21.65020096840302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537408</v>
      </c>
      <c r="F27" s="68">
        <f>E27/E21*100</f>
        <v>21.65020096840302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776883</v>
      </c>
      <c r="F37" s="68">
        <f>E37/$E$21*100</f>
        <v>31.297772044584089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19494</v>
      </c>
      <c r="F44" s="81">
        <f>E44/$E$21*100</f>
        <v>0.78534189606043925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52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6181403</v>
      </c>
      <c r="E53" s="108">
        <v>0</v>
      </c>
      <c r="F53" s="110">
        <v>7097487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7A251-273E-4AEA-A56C-E733C1349D35}">
  <sheetPr>
    <pageSetUpPr fitToPage="1"/>
  </sheetPr>
  <dimension ref="A1:H58"/>
  <sheetViews>
    <sheetView topLeftCell="A37" workbookViewId="0">
      <selection activeCell="H54" sqref="H5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4"/>
      <c r="F13" s="114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44286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2478752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1136666</v>
      </c>
      <c r="F22" s="68">
        <f>+F23+F24</f>
        <v>45.856382566710991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286570</v>
      </c>
      <c r="F23" s="71">
        <f>E23/E21*100</f>
        <v>11.561059759104582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850096</v>
      </c>
      <c r="F24" s="71">
        <f>E24/E21*100</f>
        <v>34.295322807606411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538290</v>
      </c>
      <c r="F25" s="68">
        <f>F27+F26</f>
        <v>21.716170072681738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538290</v>
      </c>
      <c r="F27" s="68">
        <f>E27/E21*100</f>
        <v>21.716170072681738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782277</v>
      </c>
      <c r="F37" s="68">
        <f>E37/$E$21*100</f>
        <v>31.559308878016033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21519</v>
      </c>
      <c r="F44" s="81">
        <f>E44/$E$21*100</f>
        <v>0.86813848259123949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53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3028211</v>
      </c>
      <c r="E53" s="108">
        <v>0</v>
      </c>
      <c r="F53" s="110">
        <v>3479717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475AE-D392-4D63-BC6D-72AB2A3542B2}">
  <sheetPr>
    <pageSetUpPr fitToPage="1"/>
  </sheetPr>
  <dimension ref="A1:H58"/>
  <sheetViews>
    <sheetView topLeftCell="A50" workbookViewId="0">
      <selection activeCell="H58" sqref="H5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5"/>
      <c r="F13" s="115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44316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2467309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1141815</v>
      </c>
      <c r="F22" s="68">
        <f>+F23+F24</f>
        <v>46.277746322005065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73771</v>
      </c>
      <c r="F23" s="71">
        <f>E23/E21*100</f>
        <v>2.9899376202980656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1068044</v>
      </c>
      <c r="F24" s="71">
        <f>E24/E21*100</f>
        <v>43.287808701707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537484</v>
      </c>
      <c r="F25" s="68">
        <f>F27+F26</f>
        <v>21.784219163469189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537484</v>
      </c>
      <c r="F27" s="68">
        <f>E27/E21*100</f>
        <v>21.784219163469189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781674</v>
      </c>
      <c r="F37" s="68">
        <f>E37/$E$21*100</f>
        <v>31.681236521246426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6336</v>
      </c>
      <c r="F44" s="81">
        <f>E44/$E$21*100</f>
        <v>0.25679799327931768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54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14131426</v>
      </c>
      <c r="E53" s="108">
        <v>0</v>
      </c>
      <c r="F53" s="110">
        <v>16266684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5AD9F-2DA8-47A6-BD42-04C6C359D64B}">
  <sheetPr>
    <pageSetUpPr fitToPage="1"/>
  </sheetPr>
  <dimension ref="A1:H58"/>
  <sheetViews>
    <sheetView topLeftCell="A47" workbookViewId="0">
      <selection activeCell="G23" sqref="G2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6"/>
      <c r="F13" s="116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44347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2466721</v>
      </c>
      <c r="F21" s="63">
        <f>+F22+F28+F31+F44+F25+F37+F35</f>
        <v>100.00000000000001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1136551</v>
      </c>
      <c r="F22" s="68">
        <f>+F23+F24</f>
        <v>46.075376988317693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144490</v>
      </c>
      <c r="F23" s="71">
        <f>E23/E21*100</f>
        <v>5.8575736777689897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992061</v>
      </c>
      <c r="F24" s="71">
        <f>E24/E21*100</f>
        <v>40.217803310548703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537523</v>
      </c>
      <c r="F25" s="68">
        <f>F27+F26</f>
        <v>21.79099298218161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537523</v>
      </c>
      <c r="F27" s="68">
        <f>E27/E21*100</f>
        <v>21.79099298218161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774662</v>
      </c>
      <c r="F37" s="68">
        <f>E37/$E$21*100</f>
        <v>31.404524467906992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17985</v>
      </c>
      <c r="F44" s="81">
        <f>E44/$E$21*100</f>
        <v>0.72910556159371076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55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8965862</v>
      </c>
      <c r="E53" s="108">
        <v>0</v>
      </c>
      <c r="F53" s="110">
        <v>10343018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84996-9D42-436D-920B-CE3FD373134F}">
  <sheetPr>
    <pageSetUpPr fitToPage="1"/>
  </sheetPr>
  <dimension ref="A1:H58"/>
  <sheetViews>
    <sheetView topLeftCell="A13" workbookViewId="0">
      <selection activeCell="C54" sqref="C5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7"/>
      <c r="F13" s="117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44377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2446415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1106224</v>
      </c>
      <c r="F22" s="68">
        <f>+F23+F24</f>
        <v>45.218166173768559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56150</v>
      </c>
      <c r="F23" s="71">
        <f>E23/E21*100</f>
        <v>2.2951952142216263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1050074</v>
      </c>
      <c r="F24" s="71">
        <f>E24/E21*100</f>
        <v>42.92297095954693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623933</v>
      </c>
      <c r="F25" s="68">
        <f>F27+F26</f>
        <v>25.503972138823546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623933</v>
      </c>
      <c r="F27" s="68">
        <f>E27/E21*100</f>
        <v>25.503972138823546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698640</v>
      </c>
      <c r="F37" s="68">
        <f>E37/$E$21*100</f>
        <v>28.557705867565396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17618</v>
      </c>
      <c r="F44" s="81">
        <f>E44/$E$21*100</f>
        <v>0.72015581984250421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56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8706302</v>
      </c>
      <c r="E53" s="108">
        <v>0</v>
      </c>
      <c r="F53" s="110">
        <v>10059261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79443-9810-45B7-8005-C49188BF3487}">
  <sheetPr>
    <pageSetUpPr fitToPage="1"/>
  </sheetPr>
  <dimension ref="A1:H58"/>
  <sheetViews>
    <sheetView topLeftCell="A16" workbookViewId="0">
      <selection activeCell="I55" sqref="I5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8"/>
      <c r="F13" s="118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44408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2436419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1090992</v>
      </c>
      <c r="F22" s="68">
        <f>+F23+F24</f>
        <v>44.778504846662258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45740</v>
      </c>
      <c r="F23" s="71">
        <f>E23/E21*100</f>
        <v>1.8773453991288034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1045252</v>
      </c>
      <c r="F24" s="71">
        <f>E24/E21*100</f>
        <v>42.901159447533452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623836</v>
      </c>
      <c r="F25" s="68">
        <f>F27+F26</f>
        <v>25.604627118734502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623836</v>
      </c>
      <c r="F27" s="68">
        <f>E27/E21*100</f>
        <v>25.604627118734502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703677</v>
      </c>
      <c r="F37" s="68">
        <f>E37/$E$21*100</f>
        <v>28.881608623147333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17914</v>
      </c>
      <c r="F44" s="81">
        <f>E44/$E$21*100</f>
        <v>0.73525941145591134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57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12093666</v>
      </c>
      <c r="E53" s="108">
        <v>0</v>
      </c>
      <c r="F53" s="110">
        <v>13924647.029999999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7CDD7-DCE5-478F-A3D9-155E4ADC1D0A}">
  <sheetPr>
    <pageSetUpPr fitToPage="1"/>
  </sheetPr>
  <dimension ref="A1:H58"/>
  <sheetViews>
    <sheetView topLeftCell="A19" workbookViewId="0">
      <selection activeCell="H58" sqref="H5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19"/>
      <c r="F13" s="119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44439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2432999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1081955</v>
      </c>
      <c r="F22" s="68">
        <f>+F23+F24</f>
        <v>44.470014167700029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38646</v>
      </c>
      <c r="F23" s="71">
        <f>E23/E21*100</f>
        <v>1.5884100240074079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1043309</v>
      </c>
      <c r="F24" s="71">
        <f>E24/E21*100</f>
        <v>42.88160414369262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623878</v>
      </c>
      <c r="F25" s="68">
        <f>F27+F26</f>
        <v>25.642345105772751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623878</v>
      </c>
      <c r="F27" s="68">
        <f>E27/E21*100</f>
        <v>25.642345105772751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708930</v>
      </c>
      <c r="F37" s="68">
        <f>E37/$E$21*100</f>
        <v>29.138113085948657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18236</v>
      </c>
      <c r="F44" s="81">
        <f>E44/$E$21*100</f>
        <v>0.74952764057856169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58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0</v>
      </c>
      <c r="D53" s="109">
        <v>15141096</v>
      </c>
      <c r="E53" s="108">
        <v>0</v>
      </c>
      <c r="F53" s="110">
        <v>17465254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E667A-F987-4A24-A7BD-F0D953921ED7}">
  <sheetPr>
    <pageSetUpPr fitToPage="1"/>
  </sheetPr>
  <dimension ref="A1:H58"/>
  <sheetViews>
    <sheetView topLeftCell="A25" workbookViewId="0">
      <selection activeCell="H58" sqref="H5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</v>
      </c>
      <c r="B8" s="19" t="s">
        <v>5</v>
      </c>
      <c r="C8" s="20"/>
      <c r="D8" s="21"/>
      <c r="E8" s="22" t="s">
        <v>6</v>
      </c>
      <c r="F8" s="23" t="s">
        <v>7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5"/>
      <c r="D11" s="15"/>
      <c r="E11" s="24"/>
      <c r="F11" s="25"/>
    </row>
    <row r="12" spans="1:6" x14ac:dyDescent="0.25">
      <c r="A12" s="8" t="s">
        <v>12</v>
      </c>
      <c r="B12" s="29" t="s">
        <v>13</v>
      </c>
      <c r="C12" s="31"/>
      <c r="D12" s="15"/>
      <c r="E12" s="124"/>
      <c r="F12" s="124"/>
    </row>
    <row r="13" spans="1:6" x14ac:dyDescent="0.25">
      <c r="A13" s="12"/>
      <c r="B13" s="13"/>
      <c r="C13" s="32"/>
      <c r="D13" s="15"/>
      <c r="E13" s="120"/>
      <c r="F13" s="120"/>
    </row>
    <row r="14" spans="1:6" x14ac:dyDescent="0.25">
      <c r="A14" s="125"/>
      <c r="B14" s="125"/>
      <c r="C14" s="33"/>
      <c r="D14" s="15"/>
      <c r="E14" s="34"/>
      <c r="F14" s="34"/>
    </row>
    <row r="15" spans="1:6" x14ac:dyDescent="0.25">
      <c r="A15" s="35"/>
      <c r="B15" s="36"/>
      <c r="C15" s="15"/>
      <c r="D15" s="15"/>
      <c r="E15" s="34"/>
      <c r="F15" s="37"/>
    </row>
    <row r="16" spans="1:6" x14ac:dyDescent="0.25">
      <c r="A16" s="38"/>
      <c r="B16" s="38"/>
      <c r="C16" s="39"/>
      <c r="D16" s="39"/>
      <c r="E16" s="40"/>
      <c r="F16" s="15"/>
    </row>
    <row r="17" spans="1:8" x14ac:dyDescent="0.25">
      <c r="A17" s="12"/>
      <c r="B17" s="13"/>
      <c r="C17" s="41"/>
      <c r="D17" s="42"/>
      <c r="E17" s="42"/>
      <c r="F17" s="42"/>
    </row>
    <row r="18" spans="1:8" ht="16.2" thickBot="1" x14ac:dyDescent="0.3">
      <c r="A18" s="43" t="s">
        <v>14</v>
      </c>
      <c r="B18" s="41"/>
      <c r="C18" s="44"/>
      <c r="D18" s="45"/>
      <c r="E18" s="45"/>
      <c r="F18" s="45"/>
    </row>
    <row r="19" spans="1:8" ht="39.6" x14ac:dyDescent="0.3">
      <c r="A19" s="46" t="s">
        <v>15</v>
      </c>
      <c r="B19" s="47"/>
      <c r="C19" s="48"/>
      <c r="D19" s="49" t="s">
        <v>16</v>
      </c>
      <c r="E19" s="50" t="s">
        <v>17</v>
      </c>
      <c r="F19" s="51" t="s">
        <v>18</v>
      </c>
    </row>
    <row r="20" spans="1:8" ht="13.8" thickBot="1" x14ac:dyDescent="0.3">
      <c r="A20" s="52"/>
      <c r="B20" s="53"/>
      <c r="C20" s="54"/>
      <c r="D20" s="55"/>
      <c r="E20" s="56" t="s">
        <v>19</v>
      </c>
      <c r="F20" s="57">
        <v>44469</v>
      </c>
      <c r="G20" s="58"/>
    </row>
    <row r="21" spans="1:8" x14ac:dyDescent="0.25">
      <c r="A21" s="59" t="s">
        <v>20</v>
      </c>
      <c r="B21" s="60"/>
      <c r="C21" s="60"/>
      <c r="D21" s="61">
        <v>1</v>
      </c>
      <c r="E21" s="62">
        <f>E22+E25+E37+E44</f>
        <v>2978162</v>
      </c>
      <c r="F21" s="63">
        <f>+F22+F28+F31+F44+F25+F37+F35</f>
        <v>100</v>
      </c>
    </row>
    <row r="22" spans="1:8" s="58" customFormat="1" x14ac:dyDescent="0.25">
      <c r="A22" s="64" t="s">
        <v>21</v>
      </c>
      <c r="B22" s="65"/>
      <c r="C22" s="65"/>
      <c r="D22" s="66">
        <v>2</v>
      </c>
      <c r="E22" s="67">
        <f>E23+E24</f>
        <v>1239490</v>
      </c>
      <c r="F22" s="68">
        <f>+F23+F24</f>
        <v>41.619294047805326</v>
      </c>
    </row>
    <row r="23" spans="1:8" s="58" customFormat="1" x14ac:dyDescent="0.25">
      <c r="A23" s="69" t="s">
        <v>22</v>
      </c>
      <c r="B23" s="70"/>
      <c r="C23" s="70"/>
      <c r="D23" s="66">
        <v>3</v>
      </c>
      <c r="E23" s="67">
        <v>55907</v>
      </c>
      <c r="F23" s="71">
        <f>E23/E21*100</f>
        <v>1.8772316616758926</v>
      </c>
    </row>
    <row r="24" spans="1:8" s="58" customFormat="1" x14ac:dyDescent="0.25">
      <c r="A24" s="69" t="s">
        <v>23</v>
      </c>
      <c r="B24" s="70"/>
      <c r="C24" s="70"/>
      <c r="D24" s="66">
        <v>4</v>
      </c>
      <c r="E24" s="67">
        <v>1183583</v>
      </c>
      <c r="F24" s="71">
        <f>E24/E21*100</f>
        <v>39.742062386129433</v>
      </c>
    </row>
    <row r="25" spans="1:8" s="58" customFormat="1" x14ac:dyDescent="0.25">
      <c r="A25" s="64" t="s">
        <v>24</v>
      </c>
      <c r="B25" s="70"/>
      <c r="C25" s="70"/>
      <c r="D25" s="66">
        <v>5</v>
      </c>
      <c r="E25" s="67">
        <f>E27</f>
        <v>789086</v>
      </c>
      <c r="F25" s="68">
        <f>F27+F26</f>
        <v>26.495737975301548</v>
      </c>
    </row>
    <row r="26" spans="1:8" s="58" customFormat="1" hidden="1" x14ac:dyDescent="0.25">
      <c r="A26" s="69" t="s">
        <v>25</v>
      </c>
      <c r="B26" s="70"/>
      <c r="C26" s="70"/>
      <c r="D26" s="66">
        <v>6</v>
      </c>
      <c r="E26" s="67"/>
      <c r="F26" s="68">
        <f>E26/E21*100</f>
        <v>0</v>
      </c>
    </row>
    <row r="27" spans="1:8" s="58" customFormat="1" x14ac:dyDescent="0.25">
      <c r="A27" s="69" t="s">
        <v>26</v>
      </c>
      <c r="B27" s="70"/>
      <c r="C27" s="70"/>
      <c r="D27" s="66">
        <v>7</v>
      </c>
      <c r="E27" s="67">
        <v>789086</v>
      </c>
      <c r="F27" s="68">
        <f>E27/E21*100</f>
        <v>26.495737975301548</v>
      </c>
    </row>
    <row r="28" spans="1:8" s="58" customFormat="1" hidden="1" x14ac:dyDescent="0.25">
      <c r="A28" s="64" t="s">
        <v>27</v>
      </c>
      <c r="B28" s="70"/>
      <c r="C28" s="70"/>
      <c r="D28" s="66">
        <v>8</v>
      </c>
      <c r="E28" s="67"/>
      <c r="F28" s="68">
        <f>+F29+F30</f>
        <v>0</v>
      </c>
    </row>
    <row r="29" spans="1:8" s="58" customFormat="1" hidden="1" x14ac:dyDescent="0.25">
      <c r="A29" s="69" t="s">
        <v>28</v>
      </c>
      <c r="B29" s="70"/>
      <c r="C29" s="70"/>
      <c r="D29" s="66">
        <v>9</v>
      </c>
      <c r="E29" s="67"/>
      <c r="F29" s="68">
        <f>E29/$E$21*100</f>
        <v>0</v>
      </c>
    </row>
    <row r="30" spans="1:8" s="58" customFormat="1" hidden="1" x14ac:dyDescent="0.25">
      <c r="A30" s="69" t="s">
        <v>29</v>
      </c>
      <c r="B30" s="70"/>
      <c r="C30" s="70"/>
      <c r="D30" s="66">
        <v>10</v>
      </c>
      <c r="E30" s="67"/>
      <c r="F30" s="68">
        <f>E30/$E$21*100</f>
        <v>0</v>
      </c>
    </row>
    <row r="31" spans="1:8" s="58" customFormat="1" hidden="1" x14ac:dyDescent="0.25">
      <c r="A31" s="64" t="s">
        <v>30</v>
      </c>
      <c r="B31" s="70"/>
      <c r="C31" s="70"/>
      <c r="D31" s="66">
        <v>11</v>
      </c>
      <c r="E31" s="67"/>
      <c r="F31" s="68">
        <f>+F32+F33+F34</f>
        <v>0</v>
      </c>
    </row>
    <row r="32" spans="1:8" s="58" customFormat="1" hidden="1" x14ac:dyDescent="0.25">
      <c r="A32" s="69" t="s">
        <v>31</v>
      </c>
      <c r="B32" s="70"/>
      <c r="C32" s="70"/>
      <c r="D32" s="66">
        <v>12</v>
      </c>
      <c r="E32" s="67"/>
      <c r="F32" s="68">
        <f>E32/$E$21*100</f>
        <v>0</v>
      </c>
      <c r="H32" s="72"/>
    </row>
    <row r="33" spans="1:8" s="58" customFormat="1" hidden="1" x14ac:dyDescent="0.25">
      <c r="A33" s="69" t="s">
        <v>32</v>
      </c>
      <c r="B33" s="70"/>
      <c r="C33" s="70"/>
      <c r="D33" s="66">
        <v>13</v>
      </c>
      <c r="E33" s="67"/>
      <c r="F33" s="68">
        <f>E33/$E$21*100</f>
        <v>0</v>
      </c>
      <c r="H33" s="72"/>
    </row>
    <row r="34" spans="1:8" s="58" customFormat="1" hidden="1" x14ac:dyDescent="0.25">
      <c r="A34" s="69" t="s">
        <v>33</v>
      </c>
      <c r="B34" s="70"/>
      <c r="C34" s="70"/>
      <c r="D34" s="66">
        <v>14</v>
      </c>
      <c r="E34" s="67"/>
      <c r="F34" s="68">
        <f>E34/$E$21*100</f>
        <v>0</v>
      </c>
    </row>
    <row r="35" spans="1:8" s="58" customFormat="1" hidden="1" x14ac:dyDescent="0.25">
      <c r="A35" s="64" t="s">
        <v>34</v>
      </c>
      <c r="B35" s="73"/>
      <c r="C35" s="73"/>
      <c r="D35" s="66">
        <v>15</v>
      </c>
      <c r="E35" s="74"/>
      <c r="F35" s="75">
        <f>E35/E21*100</f>
        <v>0</v>
      </c>
    </row>
    <row r="36" spans="1:8" s="58" customFormat="1" hidden="1" x14ac:dyDescent="0.25">
      <c r="A36" s="69" t="s">
        <v>35</v>
      </c>
      <c r="B36" s="73"/>
      <c r="C36" s="73"/>
      <c r="D36" s="66">
        <v>16</v>
      </c>
      <c r="E36" s="74"/>
      <c r="F36" s="75">
        <f>E36/E21*100</f>
        <v>0</v>
      </c>
    </row>
    <row r="37" spans="1:8" s="58" customFormat="1" x14ac:dyDescent="0.25">
      <c r="A37" s="64" t="s">
        <v>36</v>
      </c>
      <c r="B37" s="70"/>
      <c r="C37" s="70"/>
      <c r="D37" s="66">
        <v>17</v>
      </c>
      <c r="E37" s="67">
        <v>928779</v>
      </c>
      <c r="F37" s="68">
        <f>E37/$E$21*100</f>
        <v>31.186315586593345</v>
      </c>
    </row>
    <row r="38" spans="1:8" s="58" customFormat="1" hidden="1" x14ac:dyDescent="0.25">
      <c r="A38" s="105" t="s">
        <v>37</v>
      </c>
      <c r="B38" s="83"/>
      <c r="C38" s="83"/>
      <c r="D38" s="106">
        <v>18</v>
      </c>
      <c r="E38" s="107"/>
      <c r="F38" s="111">
        <f t="shared" ref="F38:F43" si="0">E38/$E$21*100</f>
        <v>0</v>
      </c>
    </row>
    <row r="39" spans="1:8" s="58" customFormat="1" hidden="1" x14ac:dyDescent="0.25">
      <c r="A39" s="64" t="s">
        <v>38</v>
      </c>
      <c r="B39" s="73"/>
      <c r="C39" s="73"/>
      <c r="D39" s="66">
        <v>19</v>
      </c>
      <c r="E39" s="74"/>
      <c r="F39" s="68">
        <f t="shared" si="0"/>
        <v>0</v>
      </c>
    </row>
    <row r="40" spans="1:8" s="58" customFormat="1" hidden="1" x14ac:dyDescent="0.25">
      <c r="A40" s="69" t="s">
        <v>39</v>
      </c>
      <c r="B40" s="73"/>
      <c r="C40" s="73"/>
      <c r="D40" s="66">
        <v>20</v>
      </c>
      <c r="E40" s="74"/>
      <c r="F40" s="68">
        <f t="shared" si="0"/>
        <v>0</v>
      </c>
    </row>
    <row r="41" spans="1:8" s="58" customFormat="1" hidden="1" x14ac:dyDescent="0.25">
      <c r="A41" s="69" t="s">
        <v>40</v>
      </c>
      <c r="B41" s="73"/>
      <c r="C41" s="73"/>
      <c r="D41" s="66">
        <v>21</v>
      </c>
      <c r="E41" s="74"/>
      <c r="F41" s="68">
        <f t="shared" si="0"/>
        <v>0</v>
      </c>
    </row>
    <row r="42" spans="1:8" s="58" customFormat="1" hidden="1" x14ac:dyDescent="0.25">
      <c r="A42" s="64" t="s">
        <v>41</v>
      </c>
      <c r="B42" s="73"/>
      <c r="C42" s="73"/>
      <c r="D42" s="66">
        <v>22</v>
      </c>
      <c r="E42" s="74"/>
      <c r="F42" s="68">
        <f t="shared" si="0"/>
        <v>0</v>
      </c>
    </row>
    <row r="43" spans="1:8" s="58" customFormat="1" hidden="1" x14ac:dyDescent="0.25">
      <c r="A43" s="76" t="s">
        <v>42</v>
      </c>
      <c r="B43" s="73"/>
      <c r="C43" s="73"/>
      <c r="D43" s="66">
        <v>23</v>
      </c>
      <c r="E43" s="74"/>
      <c r="F43" s="68">
        <f t="shared" si="0"/>
        <v>0</v>
      </c>
    </row>
    <row r="44" spans="1:8" s="58" customFormat="1" ht="13.8" thickBot="1" x14ac:dyDescent="0.3">
      <c r="A44" s="77" t="s">
        <v>43</v>
      </c>
      <c r="B44" s="78"/>
      <c r="C44" s="78"/>
      <c r="D44" s="79">
        <v>24</v>
      </c>
      <c r="E44" s="80">
        <v>20807</v>
      </c>
      <c r="F44" s="81">
        <f>E44/$E$21*100</f>
        <v>0.69865239029978898</v>
      </c>
    </row>
    <row r="45" spans="1:8" s="87" customFormat="1" x14ac:dyDescent="0.25">
      <c r="A45" s="82"/>
      <c r="B45" s="83"/>
      <c r="C45" s="83"/>
      <c r="D45" s="84"/>
      <c r="E45" s="85"/>
      <c r="F45" s="86"/>
    </row>
    <row r="46" spans="1:8" x14ac:dyDescent="0.25">
      <c r="A46" s="82"/>
      <c r="B46" s="88"/>
      <c r="C46" s="88"/>
      <c r="D46" s="89"/>
      <c r="E46" s="90"/>
      <c r="F46" s="86"/>
    </row>
    <row r="47" spans="1:8" x14ac:dyDescent="0.25">
      <c r="A47" s="82"/>
      <c r="B47" s="88"/>
      <c r="C47" s="88"/>
      <c r="D47" s="89"/>
      <c r="E47" s="90"/>
      <c r="F47" s="86"/>
    </row>
    <row r="48" spans="1:8" ht="15.6" x14ac:dyDescent="0.25">
      <c r="A48" s="91" t="s">
        <v>44</v>
      </c>
      <c r="B48" s="92"/>
      <c r="C48" s="92"/>
      <c r="D48" s="92"/>
      <c r="E48" s="92"/>
      <c r="F48" s="92"/>
    </row>
    <row r="49" spans="1:7" ht="13.8" thickBot="1" x14ac:dyDescent="0.3">
      <c r="B49" s="93"/>
      <c r="C49" s="93"/>
      <c r="D49" s="84"/>
      <c r="E49" s="85"/>
      <c r="F49" s="94"/>
    </row>
    <row r="50" spans="1:7" x14ac:dyDescent="0.25">
      <c r="A50" s="126" t="s">
        <v>45</v>
      </c>
      <c r="B50" s="129" t="s">
        <v>16</v>
      </c>
      <c r="C50" s="132" t="s">
        <v>46</v>
      </c>
      <c r="D50" s="133"/>
      <c r="E50" s="132" t="s">
        <v>47</v>
      </c>
      <c r="F50" s="133"/>
    </row>
    <row r="51" spans="1:7" x14ac:dyDescent="0.25">
      <c r="A51" s="127"/>
      <c r="B51" s="130"/>
      <c r="C51" s="95" t="s">
        <v>48</v>
      </c>
      <c r="D51" s="96" t="s">
        <v>49</v>
      </c>
      <c r="E51" s="95" t="s">
        <v>48</v>
      </c>
      <c r="F51" s="96" t="s">
        <v>49</v>
      </c>
    </row>
    <row r="52" spans="1:7" ht="13.8" thickBot="1" x14ac:dyDescent="0.3">
      <c r="A52" s="128"/>
      <c r="B52" s="131"/>
      <c r="C52" s="134" t="s">
        <v>59</v>
      </c>
      <c r="D52" s="134"/>
      <c r="E52" s="134"/>
      <c r="F52" s="135"/>
    </row>
    <row r="53" spans="1:7" ht="13.8" thickBot="1" x14ac:dyDescent="0.3">
      <c r="A53" s="97" t="s">
        <v>5</v>
      </c>
      <c r="B53" s="98">
        <v>1</v>
      </c>
      <c r="C53" s="108">
        <v>451693992</v>
      </c>
      <c r="D53" s="109">
        <v>7360191</v>
      </c>
      <c r="E53" s="108">
        <v>522338932</v>
      </c>
      <c r="F53" s="110">
        <v>8511325</v>
      </c>
      <c r="G53" s="58"/>
    </row>
    <row r="54" spans="1:7" x14ac:dyDescent="0.25">
      <c r="A54" s="82"/>
      <c r="B54" s="93"/>
      <c r="C54" s="99"/>
      <c r="D54" s="99"/>
      <c r="E54" s="99"/>
      <c r="F54" s="99"/>
    </row>
    <row r="55" spans="1:7" x14ac:dyDescent="0.25">
      <c r="A55" s="82"/>
      <c r="B55" s="93"/>
      <c r="C55" s="93"/>
      <c r="D55" s="84"/>
      <c r="E55" s="85"/>
      <c r="F55" s="94"/>
    </row>
    <row r="56" spans="1:7" x14ac:dyDescent="0.25">
      <c r="A56" s="82"/>
      <c r="B56" s="93"/>
      <c r="C56" s="93"/>
      <c r="D56" s="100"/>
      <c r="E56" s="85"/>
      <c r="F56" s="94"/>
    </row>
    <row r="57" spans="1:7" x14ac:dyDescent="0.25">
      <c r="A57" s="82"/>
      <c r="B57" s="93"/>
      <c r="C57" s="93"/>
      <c r="D57" s="84"/>
      <c r="E57" s="85"/>
      <c r="F57" s="94"/>
    </row>
    <row r="58" spans="1:7" ht="52.8" x14ac:dyDescent="0.3">
      <c r="A58" s="101" t="s">
        <v>50</v>
      </c>
      <c r="B58" s="102"/>
      <c r="C58" s="102"/>
      <c r="D58" s="103"/>
      <c r="E58" s="103"/>
      <c r="F58" s="104"/>
    </row>
  </sheetData>
  <mergeCells count="7">
    <mergeCell ref="E12:F12"/>
    <mergeCell ref="A14:B14"/>
    <mergeCell ref="A50:A52"/>
    <mergeCell ref="B50:B52"/>
    <mergeCell ref="C50:D50"/>
    <mergeCell ref="E50:F50"/>
    <mergeCell ref="C52:F5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2022-01-19T13:59:32Z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2020-11-24T10:35:02Z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0b1c3c0c-ab82-4514-8a7e-0b0025e9d6cf</vt:lpwstr>
  </property>
  <property fmtid="{D5CDD505-2E9C-101B-9397-08002B2CF9AE}" pid="8" name="MSIP_Label_2a6524ed-fb1a-49fd-bafe-15c5e5ffd047_ContentBits">
    <vt:lpwstr>0</vt:lpwstr>
  </property>
</Properties>
</file>