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855C14D7-353E-40C9-A05A-4B663253E130}" xr6:coauthVersionLast="47" xr6:coauthVersionMax="47" xr10:uidLastSave="{00000000-0000-0000-0000-000000000000}"/>
  <bookViews>
    <workbookView xWindow="-108" yWindow="-108" windowWidth="23256" windowHeight="12576" tabRatio="808" firstSheet="5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60" l="1"/>
  <c r="E29" i="60"/>
  <c r="E26" i="60"/>
  <c r="E23" i="60"/>
  <c r="E21" i="60"/>
  <c r="E20" i="60" l="1"/>
  <c r="F22" i="60" s="1"/>
  <c r="F24" i="60" l="1"/>
  <c r="F23" i="60" s="1"/>
  <c r="F28" i="60"/>
  <c r="F30" i="60"/>
  <c r="F25" i="60"/>
  <c r="F31" i="60"/>
  <c r="F32" i="60"/>
  <c r="F27" i="60"/>
  <c r="F21" i="60"/>
  <c r="F34" i="60"/>
  <c r="F33" i="60"/>
  <c r="F26" i="60" l="1"/>
  <c r="F29" i="60"/>
  <c r="F20" i="60" l="1"/>
  <c r="D47" i="59"/>
  <c r="E29" i="59"/>
  <c r="E26" i="59"/>
  <c r="E23" i="59"/>
  <c r="E21" i="59"/>
  <c r="D47" i="58"/>
  <c r="E29" i="58"/>
  <c r="E26" i="58"/>
  <c r="E23" i="58"/>
  <c r="E21" i="58"/>
  <c r="D47" i="57"/>
  <c r="E29" i="57"/>
  <c r="E26" i="57"/>
  <c r="E23" i="57"/>
  <c r="E21" i="57"/>
  <c r="D47" i="56"/>
  <c r="E29" i="56"/>
  <c r="E26" i="56"/>
  <c r="E23" i="56"/>
  <c r="E21" i="56"/>
  <c r="D47" i="55"/>
  <c r="E29" i="55"/>
  <c r="E26" i="55"/>
  <c r="E23" i="55"/>
  <c r="E21" i="55"/>
  <c r="D47" i="54"/>
  <c r="E29" i="54"/>
  <c r="E26" i="54"/>
  <c r="E23" i="54"/>
  <c r="E21" i="54"/>
  <c r="D47" i="53"/>
  <c r="E29" i="53"/>
  <c r="E26" i="53"/>
  <c r="E23" i="53"/>
  <c r="E21" i="53"/>
  <c r="E26" i="52"/>
  <c r="D47" i="52"/>
  <c r="E29" i="52"/>
  <c r="E23" i="52"/>
  <c r="E21" i="52"/>
  <c r="D47" i="51"/>
  <c r="E29" i="51"/>
  <c r="E26" i="51"/>
  <c r="E23" i="51"/>
  <c r="E21" i="51"/>
  <c r="D47" i="50"/>
  <c r="E29" i="50"/>
  <c r="E26" i="50"/>
  <c r="E23" i="50"/>
  <c r="E21" i="50"/>
  <c r="D47" i="49"/>
  <c r="E29" i="49"/>
  <c r="E26" i="49"/>
  <c r="E23" i="49"/>
  <c r="E21" i="49"/>
  <c r="E20" i="59" l="1"/>
  <c r="F34" i="59" s="1"/>
  <c r="E20" i="58"/>
  <c r="F34" i="58" s="1"/>
  <c r="E20" i="57"/>
  <c r="F22" i="57" s="1"/>
  <c r="E20" i="56"/>
  <c r="F21" i="56" s="1"/>
  <c r="E20" i="55"/>
  <c r="F25" i="55" s="1"/>
  <c r="E20" i="54"/>
  <c r="F34" i="54" s="1"/>
  <c r="E20" i="53"/>
  <c r="F34" i="53" s="1"/>
  <c r="E20" i="52"/>
  <c r="F21" i="52" s="1"/>
  <c r="E20" i="51"/>
  <c r="F28" i="51" s="1"/>
  <c r="E20" i="50"/>
  <c r="F32" i="50" s="1"/>
  <c r="E20" i="49"/>
  <c r="F34" i="49" s="1"/>
  <c r="F32" i="59" l="1"/>
  <c r="F21" i="59"/>
  <c r="F22" i="59"/>
  <c r="F28" i="59"/>
  <c r="F27" i="59"/>
  <c r="F25" i="59"/>
  <c r="F31" i="59"/>
  <c r="F33" i="59"/>
  <c r="F24" i="59"/>
  <c r="F30" i="59"/>
  <c r="F24" i="58"/>
  <c r="F32" i="58"/>
  <c r="F33" i="58"/>
  <c r="F22" i="58"/>
  <c r="F30" i="58"/>
  <c r="F28" i="58"/>
  <c r="F25" i="58"/>
  <c r="F31" i="58"/>
  <c r="F27" i="58"/>
  <c r="F26" i="58" s="1"/>
  <c r="F21" i="58"/>
  <c r="F25" i="57"/>
  <c r="F31" i="57"/>
  <c r="F28" i="57"/>
  <c r="F33" i="57"/>
  <c r="F27" i="57"/>
  <c r="F21" i="57"/>
  <c r="F24" i="57"/>
  <c r="F32" i="57"/>
  <c r="F34" i="57"/>
  <c r="F30" i="57"/>
  <c r="F24" i="56"/>
  <c r="F30" i="56"/>
  <c r="F25" i="56"/>
  <c r="F32" i="56"/>
  <c r="F31" i="56"/>
  <c r="F33" i="56"/>
  <c r="F22" i="56"/>
  <c r="F27" i="56"/>
  <c r="F34" i="56"/>
  <c r="F28" i="56"/>
  <c r="F27" i="55"/>
  <c r="F32" i="55"/>
  <c r="F33" i="55"/>
  <c r="F22" i="55"/>
  <c r="F34" i="55"/>
  <c r="F28" i="55"/>
  <c r="F31" i="55"/>
  <c r="F24" i="55"/>
  <c r="F23" i="55" s="1"/>
  <c r="F30" i="55"/>
  <c r="F21" i="55"/>
  <c r="F30" i="54"/>
  <c r="F29" i="54" s="1"/>
  <c r="F22" i="54"/>
  <c r="F33" i="54"/>
  <c r="F21" i="54"/>
  <c r="F31" i="54"/>
  <c r="F28" i="54"/>
  <c r="F32" i="54"/>
  <c r="F25" i="54"/>
  <c r="F27" i="54"/>
  <c r="F24" i="54"/>
  <c r="F33" i="53"/>
  <c r="F21" i="53"/>
  <c r="F25" i="53"/>
  <c r="F22" i="53"/>
  <c r="F31" i="53"/>
  <c r="F28" i="53"/>
  <c r="F24" i="53"/>
  <c r="F32" i="53"/>
  <c r="F27" i="53"/>
  <c r="F30" i="53"/>
  <c r="F34" i="52"/>
  <c r="F24" i="52"/>
  <c r="F22" i="52"/>
  <c r="F27" i="52"/>
  <c r="F30" i="52"/>
  <c r="F28" i="52"/>
  <c r="F32" i="52"/>
  <c r="F33" i="52"/>
  <c r="F31" i="52"/>
  <c r="F25" i="52"/>
  <c r="F30" i="51"/>
  <c r="F25" i="51"/>
  <c r="F32" i="51"/>
  <c r="F34" i="51"/>
  <c r="F21" i="51"/>
  <c r="F31" i="51"/>
  <c r="F33" i="51"/>
  <c r="F24" i="51"/>
  <c r="F27" i="51"/>
  <c r="F26" i="51" s="1"/>
  <c r="F22" i="51"/>
  <c r="F33" i="50"/>
  <c r="F25" i="50"/>
  <c r="F24" i="50"/>
  <c r="F23" i="50" s="1"/>
  <c r="F34" i="50"/>
  <c r="F27" i="50"/>
  <c r="F28" i="50"/>
  <c r="F30" i="50"/>
  <c r="F29" i="50" s="1"/>
  <c r="F22" i="50"/>
  <c r="F31" i="50"/>
  <c r="F21" i="50"/>
  <c r="F22" i="49"/>
  <c r="F28" i="49"/>
  <c r="F25" i="49"/>
  <c r="F31" i="49"/>
  <c r="F24" i="49"/>
  <c r="F33" i="49"/>
  <c r="F21" i="49"/>
  <c r="F32" i="49"/>
  <c r="F27" i="49"/>
  <c r="F30" i="49"/>
  <c r="F26" i="59" l="1"/>
  <c r="F29" i="59"/>
  <c r="F23" i="59"/>
  <c r="F23" i="58"/>
  <c r="F29" i="58"/>
  <c r="F29" i="57"/>
  <c r="F23" i="57"/>
  <c r="F26" i="57"/>
  <c r="F23" i="56"/>
  <c r="F26" i="56"/>
  <c r="F29" i="56"/>
  <c r="F29" i="55"/>
  <c r="F26" i="55"/>
  <c r="F26" i="54"/>
  <c r="F23" i="54"/>
  <c r="F26" i="53"/>
  <c r="F23" i="53"/>
  <c r="F29" i="53"/>
  <c r="F23" i="52"/>
  <c r="F29" i="52"/>
  <c r="F26" i="52"/>
  <c r="F23" i="51"/>
  <c r="F29" i="51"/>
  <c r="F26" i="50"/>
  <c r="F20" i="50" s="1"/>
  <c r="F26" i="49"/>
  <c r="F23" i="49"/>
  <c r="F29" i="49"/>
  <c r="F20" i="59" l="1"/>
  <c r="F20" i="58"/>
  <c r="F20" i="57"/>
  <c r="F20" i="56"/>
  <c r="F20" i="55"/>
  <c r="F20" i="54"/>
  <c r="F20" i="53"/>
  <c r="F20" i="52"/>
  <c r="F20" i="51"/>
  <c r="F20" i="49"/>
</calcChain>
</file>

<file path=xl/sharedStrings.xml><?xml version="1.0" encoding="utf-8"?>
<sst xmlns="http://schemas.openxmlformats.org/spreadsheetml/2006/main" count="636" uniqueCount="57">
  <si>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</si>
  <si>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</si>
  <si>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</si>
  <si>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</si>
  <si>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</si>
  <si>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</si>
  <si>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</si>
  <si>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</si>
  <si>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</si>
  <si>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</si>
  <si>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</si>
  <si>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</si>
  <si>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</si>
  <si>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</si>
  <si>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</si>
  <si>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</si>
  <si>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</si>
  <si>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</si>
  <si>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</si>
  <si>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</si>
  <si>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</si>
  <si>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</si>
  <si>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</si>
  <si>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</si>
  <si>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</si>
  <si>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</si>
  <si>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</si>
  <si>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</si>
  <si>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</si>
  <si>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</si>
  <si>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</si>
  <si>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</si>
  <si>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</si>
  <si>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</si>
  <si>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</si>
  <si>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</si>
  <si>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CZ0008475027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</si>
  <si>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</si>
  <si>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progresivní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</si>
  <si>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</si>
  <si>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</si>
  <si>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</si>
  <si>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Vydané vládními institucemi</t>
  </si>
  <si>
    <t xml:space="preserve">  Státní bezkupónové dluhopisy a ostatní cenné papíry               přijímané centrální bankou k refinancování</t>
  </si>
  <si>
    <t>ISIN</t>
  </si>
  <si>
    <t>za období 1.1. - 31.1.2022</t>
  </si>
  <si>
    <t>za období 1.2. -28.2.2022</t>
  </si>
  <si>
    <t>za období 1.3. -31.3.2022</t>
  </si>
  <si>
    <t>za období 1.4. -30.4.2022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</si>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</sst>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41" xfId="1" applyFont="1" applyFill="1" applyBorder="1" applyAlignment="1">
      <alignment horizontal="left" vertical="center" indent="1"/>
    </xf>
    <xf numFmtId="0" fontId="6" fillId="0" borderId="4" xfId="1" applyFont="1" applyFill="1" applyBorder="1" applyAlignment="1" applyProtection="1">
      <alignment horizontal="center"/>
      <protection hidden="1"/>
    </xf>
    <xf numFmtId="0" fontId="1" fillId="0" borderId="0" xfId="1" applyBorder="1" applyAlignment="1">
      <alignment horizontal="left" wrapText="1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2" fontId="1" fillId="0" borderId="19" xfId="1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42259B-F681-46CF-AFEA-8A5963609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157893-4FFF-4879-A21E-795013494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B46B1E-6ED0-46C3-A525-B485A02FE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2B8D1D-DE2A-4588-8960-BE504EF75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BD0055-CF75-441C-966A-8051E7935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02D11F-956E-4413-9AF4-7A4DC67CF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36B4CE6-72B7-4DBC-B181-A3288207B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0B603BC-ADB7-4199-93C6-E9A01EE59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3182772-FCE3-443E-BFA3-910564570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8667AA-5EB0-4EEE-AD7E-068C2E13B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183CC9-1B56-4F89-8E2B-5F33038AE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7AA03B-A658-43D8-B89B-6A8E84081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743F-017F-47D8-AA4C-AC29B9802D7F}">
  <sheetPr>
    <pageSetUpPr fitToPage="1"/>
  </sheetPr>
  <dimension ref="A1:H51"/>
  <sheetViews>
    <sheetView workbookViewId="0">
      <selection activeCell="G17" sqref="G17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44592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1211132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75271</v>
      </c>
      <c r="F23" s="61">
        <f>+F24+F25</f>
        <v>6.2149295039681887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67631</v>
      </c>
      <c r="F24" s="61">
        <f>E24/E20*100</f>
        <v>5.5841146960034083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7640</v>
      </c>
      <c r="F25" s="61">
        <f>E25/E20*100</f>
        <v>0.63081480796478007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233327</v>
      </c>
      <c r="F26" s="61">
        <f>+F27+F28</f>
        <v>19.265199829580922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150398</v>
      </c>
      <c r="F27" s="61">
        <f>E27/$E$20*100</f>
        <v>12.417969304749606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82929</v>
      </c>
      <c r="F28" s="61">
        <f>E28/$E$20*100</f>
        <v>6.8472305248313141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882974</v>
      </c>
      <c r="F29" s="61">
        <f>+F30+F31+F32</f>
        <v>72.904852650247861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104778</v>
      </c>
      <c r="F30" s="61">
        <f>E30/$E$20*100</f>
        <v>8.651245281274047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778196</v>
      </c>
      <c r="F31" s="61">
        <f>E31/$E$20*100</f>
        <v>64.253607368973817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19560</v>
      </c>
      <c r="F34" s="74">
        <f>E34/$E$20*100</f>
        <v>1.6150180162030232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45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50920438</v>
      </c>
      <c r="D42" s="91">
        <v>18108552</v>
      </c>
      <c r="E42" s="90">
        <v>59876097</v>
      </c>
      <c r="F42" s="92">
        <v>21257914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44592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1188129634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0B38-3DFA-42A7-9B95-2BECCA484D3F}">
  <sheetPr>
    <pageSetUpPr fitToPage="1"/>
  </sheetPr>
  <dimension ref="A1:H51"/>
  <sheetViews>
    <sheetView workbookViewId="0">
      <selection activeCell="C49" sqref="C49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7" x14ac:dyDescent="0.25">
      <c r="A1" s="1"/>
      <c r="B1" s="1"/>
      <c r="C1" s="1"/>
      <c r="D1" s="1"/>
      <c r="E1" s="1"/>
      <c r="F1" s="1"/>
      <c r="G1" s="2">
        <v>3</v>
      </c>
    </row>
    <row r="2" spans="1:7" ht="17.399999999999999" x14ac:dyDescent="0.3">
      <c r="A2" s="3"/>
      <c r="B2" s="4"/>
      <c r="C2" s="4"/>
      <c r="D2" s="4"/>
      <c r="E2" s="4"/>
      <c r="F2" s="4"/>
    </row>
    <row r="3" spans="1:7" ht="16.8" x14ac:dyDescent="0.3">
      <c r="A3" s="5" t="s">
        <v>0</v>
      </c>
      <c r="B3" s="6"/>
      <c r="C3" s="6"/>
      <c r="D3" s="6"/>
      <c r="E3" s="6"/>
      <c r="F3" s="6"/>
    </row>
    <row r="4" spans="1:7" ht="16.8" x14ac:dyDescent="0.3">
      <c r="A4" s="5" t="s">
        <v>1</v>
      </c>
      <c r="B4" s="6"/>
      <c r="C4" s="6"/>
      <c r="D4" s="6"/>
      <c r="E4" s="6"/>
      <c r="F4" s="6"/>
    </row>
    <row r="5" spans="1:7" ht="13.8" thickBot="1" x14ac:dyDescent="0.3">
      <c r="A5" s="7"/>
      <c r="B5" s="6"/>
      <c r="C5" s="6"/>
      <c r="D5" s="6"/>
      <c r="E5" s="6"/>
      <c r="F5" s="6"/>
    </row>
    <row r="6" spans="1:7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7" x14ac:dyDescent="0.25">
      <c r="A7" s="12"/>
      <c r="B7" s="13"/>
      <c r="C7" s="14"/>
      <c r="D7" s="15"/>
      <c r="E7" s="16"/>
      <c r="F7" s="17"/>
    </row>
    <row r="8" spans="1:7" x14ac:dyDescent="0.25">
      <c r="A8" s="8" t="s">
        <v>44</v>
      </c>
      <c r="B8" s="103" t="s">
        <v>36</v>
      </c>
      <c r="C8" s="14"/>
      <c r="D8" s="15"/>
      <c r="E8" s="16"/>
      <c r="F8" s="17"/>
    </row>
    <row r="9" spans="1:7" x14ac:dyDescent="0.25">
      <c r="A9" s="12"/>
      <c r="B9" s="13"/>
      <c r="C9" s="14"/>
      <c r="D9" s="15"/>
      <c r="E9" s="16"/>
      <c r="F9" s="17"/>
    </row>
    <row r="10" spans="1:7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7" x14ac:dyDescent="0.25">
      <c r="A11" s="23"/>
      <c r="B11" s="23"/>
      <c r="C11" s="15"/>
      <c r="D11" s="15"/>
      <c r="E11" s="24"/>
      <c r="F11" s="25"/>
    </row>
    <row r="12" spans="1:7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7" x14ac:dyDescent="0.25">
      <c r="A13" s="12"/>
      <c r="B13" s="13"/>
      <c r="C13" s="15"/>
      <c r="D13" s="15"/>
      <c r="E13" s="24"/>
      <c r="F13" s="25"/>
    </row>
    <row r="14" spans="1:7" x14ac:dyDescent="0.25">
      <c r="A14" s="29"/>
      <c r="B14" s="30"/>
      <c r="C14" s="30"/>
      <c r="D14" s="15"/>
      <c r="E14" s="104"/>
      <c r="F14" s="104"/>
    </row>
    <row r="15" spans="1:7" x14ac:dyDescent="0.25">
      <c r="A15" s="31"/>
      <c r="B15" s="32"/>
      <c r="C15" s="32"/>
      <c r="D15" s="32"/>
      <c r="E15" s="33"/>
      <c r="F15" s="15"/>
    </row>
    <row r="16" spans="1:7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44865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1120014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72553</v>
      </c>
      <c r="F23" s="61">
        <f>+F24+F25</f>
        <v>6.4778654552532373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72303</v>
      </c>
      <c r="F24" s="61">
        <f>E24/E20*100</f>
        <v>6.4555443056961783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250</v>
      </c>
      <c r="F25" s="61">
        <f>E25/E20*100</f>
        <v>2.2321149557059109E-2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229873</v>
      </c>
      <c r="F26" s="61">
        <f>+F27+F28</f>
        <v>20.524118448519392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153388</v>
      </c>
      <c r="F27" s="61">
        <f>E27/$E$20*100</f>
        <v>13.695185953032729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76485</v>
      </c>
      <c r="F28" s="61">
        <f>E28/$E$20*100</f>
        <v>6.8289324954866633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787510</v>
      </c>
      <c r="F29" s="61">
        <f>+F30+F31+F32</f>
        <v>70.312513950718483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103442</v>
      </c>
      <c r="F30" s="61">
        <f>E30/$E$20*100</f>
        <v>9.2357774099252339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684068</v>
      </c>
      <c r="F31" s="61">
        <f>E31/$E$20*100</f>
        <v>61.076736540793242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30078</v>
      </c>
      <c r="F34" s="74">
        <f>E34/$E$20*100</f>
        <v>2.6855021455088957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54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13361642</v>
      </c>
      <c r="D42" s="91">
        <v>13615585</v>
      </c>
      <c r="E42" s="90">
        <v>13683307</v>
      </c>
      <c r="F42" s="92">
        <v>13963452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44865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1112446510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0441-F852-4D3C-859C-4827D16CFEB0}">
  <sheetPr>
    <pageSetUpPr fitToPage="1"/>
  </sheetPr>
  <dimension ref="A1:H51"/>
  <sheetViews>
    <sheetView workbookViewId="0">
      <selection activeCell="F6" sqref="F6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7" x14ac:dyDescent="0.25">
      <c r="A1" s="1"/>
      <c r="B1" s="1"/>
      <c r="C1" s="1"/>
      <c r="D1" s="1"/>
      <c r="E1" s="1"/>
      <c r="F1" s="1"/>
      <c r="G1" s="2">
        <v>3</v>
      </c>
    </row>
    <row r="2" spans="1:7" ht="17.399999999999999" x14ac:dyDescent="0.3">
      <c r="A2" s="3"/>
      <c r="B2" s="4"/>
      <c r="C2" s="4"/>
      <c r="D2" s="4"/>
      <c r="E2" s="4"/>
      <c r="F2" s="4"/>
    </row>
    <row r="3" spans="1:7" ht="16.8" x14ac:dyDescent="0.3">
      <c r="A3" s="5" t="s">
        <v>0</v>
      </c>
      <c r="B3" s="6"/>
      <c r="C3" s="6"/>
      <c r="D3" s="6"/>
      <c r="E3" s="6"/>
      <c r="F3" s="6"/>
    </row>
    <row r="4" spans="1:7" ht="16.8" x14ac:dyDescent="0.3">
      <c r="A4" s="5" t="s">
        <v>1</v>
      </c>
      <c r="B4" s="6"/>
      <c r="C4" s="6"/>
      <c r="D4" s="6"/>
      <c r="E4" s="6"/>
      <c r="F4" s="6"/>
    </row>
    <row r="5" spans="1:7" ht="13.8" thickBot="1" x14ac:dyDescent="0.3">
      <c r="A5" s="7"/>
      <c r="B5" s="6"/>
      <c r="C5" s="6"/>
      <c r="D5" s="6"/>
      <c r="E5" s="6"/>
      <c r="F5" s="6"/>
    </row>
    <row r="6" spans="1:7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7" x14ac:dyDescent="0.25">
      <c r="A7" s="12"/>
      <c r="B7" s="13"/>
      <c r="C7" s="14"/>
      <c r="D7" s="15"/>
      <c r="E7" s="16"/>
      <c r="F7" s="17"/>
    </row>
    <row r="8" spans="1:7" x14ac:dyDescent="0.25">
      <c r="A8" s="8" t="s">
        <v>44</v>
      </c>
      <c r="B8" s="103" t="s">
        <v>36</v>
      </c>
      <c r="C8" s="14"/>
      <c r="D8" s="15"/>
      <c r="E8" s="16"/>
      <c r="F8" s="17"/>
    </row>
    <row r="9" spans="1:7" x14ac:dyDescent="0.25">
      <c r="A9" s="12"/>
      <c r="B9" s="13"/>
      <c r="C9" s="14"/>
      <c r="D9" s="15"/>
      <c r="E9" s="16"/>
      <c r="F9" s="17"/>
    </row>
    <row r="10" spans="1:7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7" x14ac:dyDescent="0.25">
      <c r="A11" s="23"/>
      <c r="B11" s="23"/>
      <c r="C11" s="15"/>
      <c r="D11" s="15"/>
      <c r="E11" s="24"/>
      <c r="F11" s="25"/>
    </row>
    <row r="12" spans="1:7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7" x14ac:dyDescent="0.25">
      <c r="A13" s="12"/>
      <c r="B13" s="13"/>
      <c r="C13" s="15"/>
      <c r="D13" s="15"/>
      <c r="E13" s="24"/>
      <c r="F13" s="25"/>
    </row>
    <row r="14" spans="1:7" x14ac:dyDescent="0.25">
      <c r="A14" s="29"/>
      <c r="B14" s="30"/>
      <c r="C14" s="30"/>
      <c r="D14" s="15"/>
      <c r="E14" s="104"/>
      <c r="F14" s="104"/>
    </row>
    <row r="15" spans="1:7" x14ac:dyDescent="0.25">
      <c r="A15" s="31"/>
      <c r="B15" s="32"/>
      <c r="C15" s="32"/>
      <c r="D15" s="32"/>
      <c r="E15" s="33"/>
      <c r="F15" s="15"/>
    </row>
    <row r="16" spans="1:7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44895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1189757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73820</v>
      </c>
      <c r="F23" s="61">
        <f>+F24+F25</f>
        <v>6.2046283400728051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73820</v>
      </c>
      <c r="F24" s="61">
        <f>E24/E20*100</f>
        <v>6.2046283400728051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261477</v>
      </c>
      <c r="F26" s="61">
        <f>+F27+F28</f>
        <v>21.977344953633388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163111</v>
      </c>
      <c r="F27" s="61">
        <f>E27/$E$20*100</f>
        <v>13.709606247326134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98366</v>
      </c>
      <c r="F28" s="61">
        <f>E28/$E$20*100</f>
        <v>8.267738706307254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796115</v>
      </c>
      <c r="F29" s="61">
        <f>+F30+F31+F32</f>
        <v>66.914084136508549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92618</v>
      </c>
      <c r="F30" s="61">
        <f>E30/$E$20*100</f>
        <v>7.7846148415180574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703497</v>
      </c>
      <c r="F31" s="61">
        <f>E31/$E$20*100</f>
        <v>59.129469294990486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58345</v>
      </c>
      <c r="F34" s="74">
        <f>E34/$E$20*100</f>
        <v>4.9039425697852588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55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12504424</v>
      </c>
      <c r="D42" s="91">
        <v>10508300</v>
      </c>
      <c r="E42" s="90">
        <v>13407264</v>
      </c>
      <c r="F42" s="92">
        <v>11176228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44895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1170292217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9AF13-9513-4181-A779-49D6C4D3C351}">
  <sheetPr>
    <pageSetUpPr fitToPage="1"/>
  </sheetPr>
  <dimension ref="A1:H51"/>
  <sheetViews>
    <sheetView tabSelected="1" workbookViewId="0">
      <selection activeCell="H13" sqref="H13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7" x14ac:dyDescent="0.25">
      <c r="A1" s="1"/>
      <c r="B1" s="1"/>
      <c r="C1" s="1"/>
      <c r="D1" s="1"/>
      <c r="E1" s="1"/>
      <c r="F1" s="1"/>
      <c r="G1" s="2">
        <v>3</v>
      </c>
    </row>
    <row r="2" spans="1:7" ht="17.399999999999999" x14ac:dyDescent="0.3">
      <c r="A2" s="3"/>
      <c r="B2" s="4"/>
      <c r="C2" s="4"/>
      <c r="D2" s="4"/>
      <c r="E2" s="4"/>
      <c r="F2" s="4"/>
    </row>
    <row r="3" spans="1:7" ht="16.8" x14ac:dyDescent="0.3">
      <c r="A3" s="5" t="s">
        <v>0</v>
      </c>
      <c r="B3" s="6"/>
      <c r="C3" s="6"/>
      <c r="D3" s="6"/>
      <c r="E3" s="6"/>
      <c r="F3" s="6"/>
    </row>
    <row r="4" spans="1:7" ht="16.8" x14ac:dyDescent="0.3">
      <c r="A4" s="5" t="s">
        <v>1</v>
      </c>
      <c r="B4" s="6"/>
      <c r="C4" s="6"/>
      <c r="D4" s="6"/>
      <c r="E4" s="6"/>
      <c r="F4" s="6"/>
    </row>
    <row r="5" spans="1:7" ht="13.8" thickBot="1" x14ac:dyDescent="0.3">
      <c r="A5" s="7"/>
      <c r="B5" s="6"/>
      <c r="C5" s="6"/>
      <c r="D5" s="6"/>
      <c r="E5" s="6"/>
      <c r="F5" s="6"/>
    </row>
    <row r="6" spans="1:7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7" x14ac:dyDescent="0.25">
      <c r="A7" s="12"/>
      <c r="B7" s="13"/>
      <c r="C7" s="14"/>
      <c r="D7" s="15"/>
      <c r="E7" s="16"/>
      <c r="F7" s="17"/>
    </row>
    <row r="8" spans="1:7" x14ac:dyDescent="0.25">
      <c r="A8" s="8" t="s">
        <v>44</v>
      </c>
      <c r="B8" s="103" t="s">
        <v>36</v>
      </c>
      <c r="C8" s="14"/>
      <c r="D8" s="15"/>
      <c r="E8" s="16"/>
      <c r="F8" s="17"/>
    </row>
    <row r="9" spans="1:7" x14ac:dyDescent="0.25">
      <c r="A9" s="12"/>
      <c r="B9" s="13"/>
      <c r="C9" s="14"/>
      <c r="D9" s="15"/>
      <c r="E9" s="16"/>
      <c r="F9" s="17"/>
    </row>
    <row r="10" spans="1:7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7" x14ac:dyDescent="0.25">
      <c r="A11" s="23"/>
      <c r="B11" s="23"/>
      <c r="C11" s="15"/>
      <c r="D11" s="15"/>
      <c r="E11" s="24"/>
      <c r="F11" s="25"/>
    </row>
    <row r="12" spans="1:7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7" x14ac:dyDescent="0.25">
      <c r="A13" s="12"/>
      <c r="B13" s="13"/>
      <c r="C13" s="15"/>
      <c r="D13" s="15"/>
      <c r="E13" s="24"/>
      <c r="F13" s="25"/>
    </row>
    <row r="14" spans="1:7" x14ac:dyDescent="0.25">
      <c r="A14" s="29"/>
      <c r="B14" s="30"/>
      <c r="C14" s="30"/>
      <c r="D14" s="15"/>
      <c r="E14" s="104"/>
      <c r="F14" s="104"/>
    </row>
    <row r="15" spans="1:7" x14ac:dyDescent="0.25">
      <c r="A15" s="31"/>
      <c r="B15" s="32"/>
      <c r="C15" s="32"/>
      <c r="D15" s="32"/>
      <c r="E15" s="33"/>
      <c r="F15" s="15"/>
    </row>
    <row r="16" spans="1:7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44926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1146046</v>
      </c>
      <c r="F20" s="56">
        <f>+F23+F26+F29+F34+F21</f>
        <v>100</v>
      </c>
    </row>
    <row r="21" spans="1:8" ht="25.5" customHeight="1" x14ac:dyDescent="0.25">
      <c r="A21" s="117" t="s">
        <v>43</v>
      </c>
      <c r="B21" s="118"/>
      <c r="C21" s="119"/>
      <c r="D21" s="59">
        <v>2</v>
      </c>
      <c r="E21" s="60">
        <f>E22</f>
        <v>155911</v>
      </c>
      <c r="F21" s="61">
        <f>E21/E20*100</f>
        <v>13.604253232418245</v>
      </c>
    </row>
    <row r="22" spans="1:8" x14ac:dyDescent="0.25">
      <c r="A22" s="62" t="s">
        <v>42</v>
      </c>
      <c r="B22" s="63"/>
      <c r="C22" s="63"/>
      <c r="D22" s="59"/>
      <c r="E22" s="60">
        <v>155911</v>
      </c>
      <c r="F22" s="61">
        <f>E22/E20*100</f>
        <v>13.604253232418245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60636</v>
      </c>
      <c r="F23" s="61">
        <f>+F24+F25</f>
        <v>5.2908871022629107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60636</v>
      </c>
      <c r="F24" s="61">
        <f>E24/E20*100</f>
        <v>5.2908871022629107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102512</v>
      </c>
      <c r="F26" s="61">
        <f>+F27+F28</f>
        <v>8.9448416555705457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5106</v>
      </c>
      <c r="F27" s="61">
        <f>E27/$E$20*100</f>
        <v>0.44553185474230528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97406</v>
      </c>
      <c r="F28" s="61">
        <f>E28/$E$20*100</f>
        <v>8.4993098008282395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752587</v>
      </c>
      <c r="F29" s="61">
        <f>+F30+F31+F32</f>
        <v>65.668131994701781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85509</v>
      </c>
      <c r="F30" s="61">
        <f>E30/$E$20*100</f>
        <v>7.4612188341480188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667078</v>
      </c>
      <c r="F31" s="61">
        <f>E31/$E$20*100</f>
        <v>58.206913160553761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74400</v>
      </c>
      <c r="F34" s="74">
        <f>E34/$E$20*100</f>
        <v>6.4918860150465161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56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10864062</v>
      </c>
      <c r="D42" s="91">
        <v>13666311</v>
      </c>
      <c r="E42" s="90">
        <v>11695196</v>
      </c>
      <c r="F42" s="92">
        <v>14839910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44926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1115958245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4FBC0-BAD4-45BC-8341-32413E84B8EC}">
  <sheetPr>
    <pageSetUpPr fitToPage="1"/>
  </sheetPr>
  <dimension ref="A1:H51"/>
  <sheetViews>
    <sheetView workbookViewId="0">
      <selection activeCell="H15" sqref="H15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44620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1215367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86111</v>
      </c>
      <c r="F23" s="61">
        <f>+F24+F25</f>
        <v>7.0851849688201174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70971</v>
      </c>
      <c r="F24" s="61">
        <f>E24/E20*100</f>
        <v>5.8394707113160056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15140</v>
      </c>
      <c r="F25" s="61">
        <f>E25/E20*100</f>
        <v>1.245714257504112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241578</v>
      </c>
      <c r="F26" s="61">
        <f>+F27+F28</f>
        <v>19.876958976177566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149041</v>
      </c>
      <c r="F27" s="61">
        <f>E27/$E$20*100</f>
        <v>12.263044825143352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92537</v>
      </c>
      <c r="F28" s="61">
        <f>E28/$E$20*100</f>
        <v>7.6139141510342139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874884</v>
      </c>
      <c r="F29" s="61">
        <f>+F30+F31+F32</f>
        <v>71.985169911639858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103400</v>
      </c>
      <c r="F30" s="61">
        <f>E30/$E$20*100</f>
        <v>8.5077182447770916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771484</v>
      </c>
      <c r="F31" s="61">
        <f>E31/$E$20*100</f>
        <v>63.47745166686277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12794</v>
      </c>
      <c r="F34" s="74">
        <f>E34/$E$20*100</f>
        <v>1.0526861433624575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46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35639047</v>
      </c>
      <c r="D42" s="91">
        <v>18819578</v>
      </c>
      <c r="E42" s="90">
        <v>41000598</v>
      </c>
      <c r="F42" s="92">
        <v>21580285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44620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1183847540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26C7-F4E7-4171-A573-81F250E5BA59}">
  <sheetPr>
    <pageSetUpPr fitToPage="1"/>
  </sheetPr>
  <dimension ref="A1:H51"/>
  <sheetViews>
    <sheetView workbookViewId="0">
      <selection activeCell="F19" sqref="F19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44651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1178813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100009</v>
      </c>
      <c r="F23" s="61">
        <f>+F24+F25</f>
        <v>8.4838731842964066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88819</v>
      </c>
      <c r="F24" s="61">
        <f>E24/E20*100</f>
        <v>7.5346132083714723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11190</v>
      </c>
      <c r="F25" s="61">
        <f>E25/E20*100</f>
        <v>0.94925997592493461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224597</v>
      </c>
      <c r="F26" s="61">
        <f>+F27+F28</f>
        <v>19.052809902842945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124905</v>
      </c>
      <c r="F27" s="61">
        <f>E27/$E$20*100</f>
        <v>10.595828176309558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99692</v>
      </c>
      <c r="F28" s="61">
        <f>E28/$E$20*100</f>
        <v>8.4569817265333853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823519</v>
      </c>
      <c r="F29" s="61">
        <f>+F30+F31+F32</f>
        <v>69.860020206767317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96567</v>
      </c>
      <c r="F30" s="61">
        <f>E30/$E$20*100</f>
        <v>8.1918845482701652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726952</v>
      </c>
      <c r="F31" s="61">
        <f>E31/$E$20*100</f>
        <v>61.66813565849715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30688</v>
      </c>
      <c r="F34" s="74">
        <f>E34/$E$20*100</f>
        <v>2.603296706093333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47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26265933</v>
      </c>
      <c r="D42" s="91">
        <v>52753956</v>
      </c>
      <c r="E42" s="90">
        <v>29433790</v>
      </c>
      <c r="F42" s="92">
        <v>59067322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44651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1163457847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48E6C-0C48-47ED-B229-D3EE23D0EC1A}">
  <sheetPr>
    <pageSetUpPr fitToPage="1"/>
  </sheetPr>
  <dimension ref="A1:H51"/>
  <sheetViews>
    <sheetView workbookViewId="0">
      <selection activeCell="I24" sqref="I24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44681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1163724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123392</v>
      </c>
      <c r="F23" s="61">
        <f>+F24+F25</f>
        <v>10.603201446391068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111702</v>
      </c>
      <c r="F24" s="61">
        <f>E24/E20*100</f>
        <v>9.5986677253369361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11690</v>
      </c>
      <c r="F25" s="61">
        <f>E25/E20*100</f>
        <v>1.004533721054133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220787</v>
      </c>
      <c r="F26" s="61">
        <f>+F27+F28</f>
        <v>18.972453949561924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121800</v>
      </c>
      <c r="F27" s="61">
        <f>E27/$E$20*100</f>
        <v>10.466399249306537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98987</v>
      </c>
      <c r="F28" s="61">
        <f>E28/$E$20*100</f>
        <v>8.5060547002553868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801755</v>
      </c>
      <c r="F29" s="61">
        <f>+F30+F31+F32</f>
        <v>68.895631610244351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94674</v>
      </c>
      <c r="F30" s="61">
        <f>E30/$E$20*100</f>
        <v>8.1354341751136872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707081</v>
      </c>
      <c r="F31" s="61">
        <f>E31/$E$20*100</f>
        <v>60.760197435130671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17790</v>
      </c>
      <c r="F34" s="74">
        <f>E34/$E$20*100</f>
        <v>1.5287129938026542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48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22999358</v>
      </c>
      <c r="D42" s="91">
        <v>11911602</v>
      </c>
      <c r="E42" s="90">
        <v>26027647</v>
      </c>
      <c r="F42" s="92">
        <v>13414231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44681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1123211283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B309C-108B-47D5-9DD9-F3696801AD54}">
  <sheetPr>
    <pageSetUpPr fitToPage="1"/>
  </sheetPr>
  <dimension ref="A1:H51"/>
  <sheetViews>
    <sheetView workbookViewId="0">
      <selection activeCell="G18" sqref="G1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44712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1153461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112585</v>
      </c>
      <c r="F23" s="61">
        <f>+F24+F25</f>
        <v>9.7606247632126273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107085</v>
      </c>
      <c r="F24" s="61">
        <f>E24/E20*100</f>
        <v>9.2837989320835295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5500</v>
      </c>
      <c r="F25" s="61">
        <f>E25/E20*100</f>
        <v>0.47682583112909754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218929</v>
      </c>
      <c r="F26" s="61">
        <f>+F27+F28</f>
        <v>18.980182251502221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120490</v>
      </c>
      <c r="F27" s="61">
        <f>E27/$E$20*100</f>
        <v>10.44595352595363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98439</v>
      </c>
      <c r="F28" s="61">
        <f>E28/$E$20*100</f>
        <v>8.5342287255485889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802685</v>
      </c>
      <c r="F29" s="61">
        <f>+F30+F31+F32</f>
        <v>69.589262229065397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103631</v>
      </c>
      <c r="F30" s="61">
        <f>E30/$E$20*100</f>
        <v>8.9843523101344562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699054</v>
      </c>
      <c r="F31" s="61">
        <f>E31/$E$20*100</f>
        <v>60.604909918930936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19262</v>
      </c>
      <c r="F34" s="74">
        <f>E34/$E$20*100</f>
        <v>1.6699307562197594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49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23189105</v>
      </c>
      <c r="D42" s="91">
        <v>15637413</v>
      </c>
      <c r="E42" s="90">
        <v>24857228</v>
      </c>
      <c r="F42" s="92">
        <v>16774530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44712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1127119229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10537-A661-4FE8-ACBE-AB4C071A92DA}">
  <sheetPr>
    <pageSetUpPr fitToPage="1"/>
  </sheetPr>
  <dimension ref="A1:H51"/>
  <sheetViews>
    <sheetView workbookViewId="0">
      <selection activeCell="H5" sqref="H5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44742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1099805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119797</v>
      </c>
      <c r="F23" s="61">
        <f>+F24+F25</f>
        <v>10.892567318751961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108797</v>
      </c>
      <c r="F24" s="61">
        <f>E24/E20*100</f>
        <v>9.8923900145934969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11000</v>
      </c>
      <c r="F25" s="61">
        <f>E25/E20*100</f>
        <v>1.0001773041584645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215239</v>
      </c>
      <c r="F26" s="61">
        <f>+F27+F28</f>
        <v>19.570651160887614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118605</v>
      </c>
      <c r="F27" s="61">
        <f>E27/$E$20*100</f>
        <v>10.784184469064972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96634</v>
      </c>
      <c r="F28" s="61">
        <f>E28/$E$20*100</f>
        <v>8.7864666918226426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749296</v>
      </c>
      <c r="F29" s="61">
        <f>+F30+F31+F32</f>
        <v>68.129895754247343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87380</v>
      </c>
      <c r="F30" s="61">
        <f>E30/$E$20*100</f>
        <v>7.9450448033969652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661916</v>
      </c>
      <c r="F31" s="61">
        <f>E31/$E$20*100</f>
        <v>60.184850950850375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15473</v>
      </c>
      <c r="F34" s="74">
        <f>E34/$E$20*100</f>
        <v>1.4068857661130836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50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20272404</v>
      </c>
      <c r="D42" s="91">
        <v>13581162</v>
      </c>
      <c r="E42" s="90">
        <v>21245564</v>
      </c>
      <c r="F42" s="92">
        <v>14199142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44742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1075137625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42D2-F757-4520-8543-326027B7C34E}">
  <sheetPr>
    <pageSetUpPr fitToPage="1"/>
  </sheetPr>
  <dimension ref="A1:H51"/>
  <sheetViews>
    <sheetView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44773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1175367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120438</v>
      </c>
      <c r="F23" s="61">
        <f>+F24+F25</f>
        <v>10.246842050185176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95438</v>
      </c>
      <c r="F24" s="61">
        <f>E24/E20*100</f>
        <v>8.1198468223116702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25000</v>
      </c>
      <c r="F25" s="61">
        <f>E25/E20*100</f>
        <v>2.1269952278735067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228829</v>
      </c>
      <c r="F26" s="61">
        <f>+F27+F28</f>
        <v>19.468727639962665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130871</v>
      </c>
      <c r="F27" s="61">
        <f>E27/$E$20*100</f>
        <v>11.134479698681348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97958</v>
      </c>
      <c r="F28" s="61">
        <f>E28/$E$20*100</f>
        <v>8.3342479412813191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807657</v>
      </c>
      <c r="F29" s="61">
        <f>+F30+F31+F32</f>
        <v>68.715303390345312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92760</v>
      </c>
      <c r="F30" s="61">
        <f>E30/$E$20*100</f>
        <v>7.8920030935018595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714897</v>
      </c>
      <c r="F31" s="61">
        <f>E31/$E$20*100</f>
        <v>60.823300296843449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18443</v>
      </c>
      <c r="F34" s="74">
        <f>E34/$E$20*100</f>
        <v>1.5691269195068434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51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18411463</v>
      </c>
      <c r="D42" s="91">
        <v>11129715</v>
      </c>
      <c r="E42" s="90">
        <v>19393163</v>
      </c>
      <c r="F42" s="92">
        <v>11668420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44773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1146579792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ACB0B-3451-4D88-AFF0-B72C0E096305}">
  <sheetPr>
    <pageSetUpPr fitToPage="1"/>
  </sheetPr>
  <dimension ref="A1:H51"/>
  <sheetViews>
    <sheetView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7" x14ac:dyDescent="0.25">
      <c r="A1" s="1"/>
      <c r="B1" s="1"/>
      <c r="C1" s="1"/>
      <c r="D1" s="1"/>
      <c r="E1" s="1"/>
      <c r="F1" s="1"/>
      <c r="G1" s="2">
        <v>3</v>
      </c>
    </row>
    <row r="2" spans="1:7" ht="17.399999999999999" x14ac:dyDescent="0.3">
      <c r="A2" s="3"/>
      <c r="B2" s="4"/>
      <c r="C2" s="4"/>
      <c r="D2" s="4"/>
      <c r="E2" s="4"/>
      <c r="F2" s="4"/>
    </row>
    <row r="3" spans="1:7" ht="16.8" x14ac:dyDescent="0.3">
      <c r="A3" s="5" t="s">
        <v>0</v>
      </c>
      <c r="B3" s="6"/>
      <c r="C3" s="6"/>
      <c r="D3" s="6"/>
      <c r="E3" s="6"/>
      <c r="F3" s="6"/>
    </row>
    <row r="4" spans="1:7" ht="16.8" x14ac:dyDescent="0.3">
      <c r="A4" s="5" t="s">
        <v>1</v>
      </c>
      <c r="B4" s="6"/>
      <c r="C4" s="6"/>
      <c r="D4" s="6"/>
      <c r="E4" s="6"/>
      <c r="F4" s="6"/>
    </row>
    <row r="5" spans="1:7" ht="13.8" thickBot="1" x14ac:dyDescent="0.3">
      <c r="A5" s="7"/>
      <c r="B5" s="6"/>
      <c r="C5" s="6"/>
      <c r="D5" s="6"/>
      <c r="E5" s="6"/>
      <c r="F5" s="6"/>
    </row>
    <row r="6" spans="1:7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7" x14ac:dyDescent="0.25">
      <c r="A7" s="12"/>
      <c r="B7" s="13"/>
      <c r="C7" s="14"/>
      <c r="D7" s="15"/>
      <c r="E7" s="16"/>
      <c r="F7" s="17"/>
    </row>
    <row r="8" spans="1:7" x14ac:dyDescent="0.25">
      <c r="A8" s="8" t="s">
        <v>44</v>
      </c>
      <c r="B8" s="103" t="s">
        <v>36</v>
      </c>
      <c r="C8" s="14"/>
      <c r="D8" s="15"/>
      <c r="E8" s="16"/>
      <c r="F8" s="17"/>
    </row>
    <row r="9" spans="1:7" x14ac:dyDescent="0.25">
      <c r="A9" s="12"/>
      <c r="B9" s="13"/>
      <c r="C9" s="14"/>
      <c r="D9" s="15"/>
      <c r="E9" s="16"/>
      <c r="F9" s="17"/>
    </row>
    <row r="10" spans="1:7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7" x14ac:dyDescent="0.25">
      <c r="A11" s="23"/>
      <c r="B11" s="23"/>
      <c r="C11" s="15"/>
      <c r="D11" s="15"/>
      <c r="E11" s="24"/>
      <c r="F11" s="25"/>
    </row>
    <row r="12" spans="1:7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7" x14ac:dyDescent="0.25">
      <c r="A13" s="12"/>
      <c r="B13" s="13"/>
      <c r="C13" s="15"/>
      <c r="D13" s="15"/>
      <c r="E13" s="24"/>
      <c r="F13" s="25"/>
    </row>
    <row r="14" spans="1:7" x14ac:dyDescent="0.25">
      <c r="A14" s="29"/>
      <c r="B14" s="30"/>
      <c r="C14" s="30"/>
      <c r="D14" s="15"/>
      <c r="E14" s="104"/>
      <c r="F14" s="104"/>
    </row>
    <row r="15" spans="1:7" x14ac:dyDescent="0.25">
      <c r="A15" s="31"/>
      <c r="B15" s="32"/>
      <c r="C15" s="32"/>
      <c r="D15" s="32"/>
      <c r="E15" s="33"/>
      <c r="F15" s="15"/>
    </row>
    <row r="16" spans="1:7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44804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1162039</v>
      </c>
      <c r="F20" s="56">
        <f>+F23+F26+F29+F34+F21</f>
        <v>99.999999999999986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101563</v>
      </c>
      <c r="F23" s="61">
        <f>+F24+F25</f>
        <v>8.7400681044267881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75813</v>
      </c>
      <c r="F24" s="61">
        <f>E24/E20*100</f>
        <v>6.524135592695254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25750</v>
      </c>
      <c r="F25" s="61">
        <f>E25/E20*100</f>
        <v>2.215932511731534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240126</v>
      </c>
      <c r="F26" s="61">
        <f>+F27+F28</f>
        <v>20.6641945752251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161465</v>
      </c>
      <c r="F27" s="61">
        <f>E27/$E$20*100</f>
        <v>13.894972543950763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78661</v>
      </c>
      <c r="F28" s="61">
        <f>E28/$E$20*100</f>
        <v>6.769222031274337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804054</v>
      </c>
      <c r="F29" s="61">
        <f>+F30+F31+F32</f>
        <v>69.19337474904026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94113</v>
      </c>
      <c r="F30" s="61">
        <f>E30/$E$20*100</f>
        <v>8.0989536495763055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709941</v>
      </c>
      <c r="F31" s="61">
        <f>E31/$E$20*100</f>
        <v>61.094421099463958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16296</v>
      </c>
      <c r="F34" s="74">
        <f>E34/$E$20*100</f>
        <v>1.4023625713078476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52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17969198</v>
      </c>
      <c r="D42" s="91">
        <v>10907002</v>
      </c>
      <c r="E42" s="90">
        <v>19895966</v>
      </c>
      <c r="F42" s="92">
        <v>12047305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44804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1130764554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B445-5E34-4097-9F4C-2C6F346F694B}">
  <sheetPr>
    <pageSetUpPr fitToPage="1"/>
  </sheetPr>
  <dimension ref="A1:H51"/>
  <sheetViews>
    <sheetView workbookViewId="0">
      <selection activeCell="G18" sqref="G1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7" x14ac:dyDescent="0.25">
      <c r="A1" s="1"/>
      <c r="B1" s="1"/>
      <c r="C1" s="1"/>
      <c r="D1" s="1"/>
      <c r="E1" s="1"/>
      <c r="F1" s="1"/>
      <c r="G1" s="2">
        <v>3</v>
      </c>
    </row>
    <row r="2" spans="1:7" ht="17.399999999999999" x14ac:dyDescent="0.3">
      <c r="A2" s="3"/>
      <c r="B2" s="4"/>
      <c r="C2" s="4"/>
      <c r="D2" s="4"/>
      <c r="E2" s="4"/>
      <c r="F2" s="4"/>
    </row>
    <row r="3" spans="1:7" ht="16.8" x14ac:dyDescent="0.3">
      <c r="A3" s="5" t="s">
        <v>0</v>
      </c>
      <c r="B3" s="6"/>
      <c r="C3" s="6"/>
      <c r="D3" s="6"/>
      <c r="E3" s="6"/>
      <c r="F3" s="6"/>
    </row>
    <row r="4" spans="1:7" ht="16.8" x14ac:dyDescent="0.3">
      <c r="A4" s="5" t="s">
        <v>1</v>
      </c>
      <c r="B4" s="6"/>
      <c r="C4" s="6"/>
      <c r="D4" s="6"/>
      <c r="E4" s="6"/>
      <c r="F4" s="6"/>
    </row>
    <row r="5" spans="1:7" ht="13.8" thickBot="1" x14ac:dyDescent="0.3">
      <c r="A5" s="7"/>
      <c r="B5" s="6"/>
      <c r="C5" s="6"/>
      <c r="D5" s="6"/>
      <c r="E5" s="6"/>
      <c r="F5" s="6"/>
    </row>
    <row r="6" spans="1:7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7" x14ac:dyDescent="0.25">
      <c r="A7" s="12"/>
      <c r="B7" s="13"/>
      <c r="C7" s="14"/>
      <c r="D7" s="15"/>
      <c r="E7" s="16"/>
      <c r="F7" s="17"/>
    </row>
    <row r="8" spans="1:7" x14ac:dyDescent="0.25">
      <c r="A8" s="8" t="s">
        <v>44</v>
      </c>
      <c r="B8" s="103" t="s">
        <v>36</v>
      </c>
      <c r="C8" s="14"/>
      <c r="D8" s="15"/>
      <c r="E8" s="16"/>
      <c r="F8" s="17"/>
    </row>
    <row r="9" spans="1:7" x14ac:dyDescent="0.25">
      <c r="A9" s="12"/>
      <c r="B9" s="13"/>
      <c r="C9" s="14"/>
      <c r="D9" s="15"/>
      <c r="E9" s="16"/>
      <c r="F9" s="17"/>
    </row>
    <row r="10" spans="1:7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7" x14ac:dyDescent="0.25">
      <c r="A11" s="23"/>
      <c r="B11" s="23"/>
      <c r="C11" s="15"/>
      <c r="D11" s="15"/>
      <c r="E11" s="24"/>
      <c r="F11" s="25"/>
    </row>
    <row r="12" spans="1:7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7" x14ac:dyDescent="0.25">
      <c r="A13" s="12"/>
      <c r="B13" s="13"/>
      <c r="C13" s="15"/>
      <c r="D13" s="15"/>
      <c r="E13" s="24"/>
      <c r="F13" s="25"/>
    </row>
    <row r="14" spans="1:7" x14ac:dyDescent="0.25">
      <c r="A14" s="29"/>
      <c r="B14" s="30"/>
      <c r="C14" s="30"/>
      <c r="D14" s="15"/>
      <c r="E14" s="104"/>
      <c r="F14" s="104"/>
    </row>
    <row r="15" spans="1:7" x14ac:dyDescent="0.25">
      <c r="A15" s="31"/>
      <c r="B15" s="32"/>
      <c r="C15" s="32"/>
      <c r="D15" s="32"/>
      <c r="E15" s="33"/>
      <c r="F15" s="15"/>
    </row>
    <row r="16" spans="1:7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44834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1078887</v>
      </c>
      <c r="F20" s="56">
        <f>+F23+F26+F29+F34+F21</f>
        <v>100</v>
      </c>
    </row>
    <row r="21" spans="1:8" ht="25.5" hidden="1" customHeight="1" x14ac:dyDescent="0.25">
      <c r="A21" s="117" t="s">
        <v>43</v>
      </c>
      <c r="B21" s="118"/>
      <c r="C21" s="11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69593</v>
      </c>
      <c r="F23" s="61">
        <f>+F24+F25</f>
        <v>6.4504438370283452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66343</v>
      </c>
      <c r="F24" s="61">
        <f>E24/E20*100</f>
        <v>6.1492074702911426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3250</v>
      </c>
      <c r="F25" s="61">
        <f>E25/E20*100</f>
        <v>0.30123636673720233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233550</v>
      </c>
      <c r="F26" s="61">
        <f>+F27+F28</f>
        <v>21.647308754299573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156698</v>
      </c>
      <c r="F27" s="61">
        <f>E27/$E$20*100</f>
        <v>14.524041906149579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76852</v>
      </c>
      <c r="F28" s="61">
        <f>E28/$E$20*100</f>
        <v>7.1232668481499921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744581</v>
      </c>
      <c r="F29" s="61">
        <f>+F30+F31+F32</f>
        <v>69.013807748170109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92856</v>
      </c>
      <c r="F30" s="61">
        <f>E30/$E$20*100</f>
        <v>8.606647406076819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651725</v>
      </c>
      <c r="F31" s="61">
        <f>E31/$E$20*100</f>
        <v>60.407160342093292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31163</v>
      </c>
      <c r="F34" s="74">
        <f>E34/$E$20*100</f>
        <v>2.8884396605019802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20" t="s">
        <v>31</v>
      </c>
      <c r="B39" s="123" t="s">
        <v>13</v>
      </c>
      <c r="C39" s="105" t="s">
        <v>32</v>
      </c>
      <c r="D39" s="106"/>
      <c r="E39" s="105" t="s">
        <v>33</v>
      </c>
      <c r="F39" s="106"/>
    </row>
    <row r="40" spans="1:6" x14ac:dyDescent="0.25">
      <c r="A40" s="121"/>
      <c r="B40" s="12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22"/>
      <c r="B41" s="112"/>
      <c r="C41" s="107" t="s">
        <v>53</v>
      </c>
      <c r="D41" s="107"/>
      <c r="E41" s="107"/>
      <c r="F41" s="108"/>
    </row>
    <row r="42" spans="1:6" ht="13.8" thickBot="1" x14ac:dyDescent="0.3">
      <c r="A42" s="88" t="s">
        <v>36</v>
      </c>
      <c r="B42" s="89">
        <v>1</v>
      </c>
      <c r="C42" s="90">
        <v>14598459</v>
      </c>
      <c r="D42" s="91">
        <v>12163021</v>
      </c>
      <c r="E42" s="90">
        <v>15505276</v>
      </c>
      <c r="F42" s="92">
        <v>12937118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09" t="s">
        <v>31</v>
      </c>
      <c r="B46" s="111" t="s">
        <v>13</v>
      </c>
      <c r="C46" s="113" t="s">
        <v>40</v>
      </c>
      <c r="D46" s="114"/>
      <c r="E46" s="93"/>
      <c r="F46" s="93"/>
    </row>
    <row r="47" spans="1:6" ht="13.8" thickBot="1" x14ac:dyDescent="0.3">
      <c r="A47" s="110"/>
      <c r="B47" s="112"/>
      <c r="C47" s="100" t="s">
        <v>41</v>
      </c>
      <c r="D47" s="101">
        <f>F19</f>
        <v>44834</v>
      </c>
      <c r="E47" s="93"/>
      <c r="F47" s="93"/>
    </row>
    <row r="48" spans="1:6" x14ac:dyDescent="0.25">
      <c r="A48" s="102" t="s">
        <v>36</v>
      </c>
      <c r="B48" s="54">
        <v>1</v>
      </c>
      <c r="C48" s="115">
        <v>1064287615</v>
      </c>
      <c r="D48" s="11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2023-01-06T12:45:14Z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2020-11-24T10:17:07Z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57cc41f2-5965-4a9e-9cd7-6afebc467c68</vt:lpwstr>
  </property>
  <property fmtid="{D5CDD505-2E9C-101B-9397-08002B2CF9AE}" pid="8" name="MSIP_Label_2a6524ed-fb1a-49fd-bafe-15c5e5ffd047_ContentBits">
    <vt:lpwstr>0</vt:lpwstr>
  </property>
</Properties>
</file>